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Owner\Documents\naccrra 2011\CED 2013\Coronavirus Emergency\South Dakota\SD Basic bkgd questions\CCDBG Updates April 2023\"/>
    </mc:Choice>
  </mc:AlternateContent>
  <xr:revisionPtr revIDLastSave="0" documentId="13_ncr:1_{2DBA84B3-3024-4BA2-9A13-E942A6A54172}" xr6:coauthVersionLast="47" xr6:coauthVersionMax="47" xr10:uidLastSave="{00000000-0000-0000-0000-000000000000}"/>
  <bookViews>
    <workbookView xWindow="-103" yWindow="-103" windowWidth="26537" windowHeight="15943" xr2:uid="{13823686-6DB1-47D9-8183-607627825E16}"/>
  </bookViews>
  <sheets>
    <sheet name="SMI vs FPL by State" sheetId="2" r:id="rId1"/>
    <sheet name="Declining by SMI" sheetId="10" r:id="rId2"/>
    <sheet name="Declining by FPL" sheetId="11" r:id="rId3"/>
    <sheet name="US FPL" sheetId="3" r:id="rId4"/>
    <sheet name="AK FPL" sheetId="4" r:id="rId5"/>
    <sheet name="HI FPL" sheetId="5" r:id="rId6"/>
    <sheet name="2024 US FPL" sheetId="12" r:id="rId7"/>
    <sheet name="2024 Alaska" sheetId="13" r:id="rId8"/>
    <sheet name="2024 Hawaii" sheetId="14" r:id="rId9"/>
  </sheets>
  <definedNames>
    <definedName name="_xlnm._FilterDatabase" localSheetId="2" hidden="1">'Declining by FPL'!$A$5:$N$5</definedName>
    <definedName name="_xlnm._FilterDatabase" localSheetId="1" hidden="1">'Declining by SMI'!$A$5:$N$5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9" i="11" l="1"/>
  <c r="C49" i="11"/>
  <c r="G49" i="11" s="1"/>
  <c r="D50" i="10"/>
  <c r="C50" i="10"/>
  <c r="G50" i="10" s="1"/>
  <c r="D48" i="11"/>
  <c r="C48" i="11"/>
  <c r="G48" i="11" s="1"/>
  <c r="D43" i="11"/>
  <c r="C43" i="11"/>
  <c r="G43" i="11" s="1"/>
  <c r="D54" i="11"/>
  <c r="C54" i="11"/>
  <c r="G54" i="11" s="1"/>
  <c r="D21" i="11"/>
  <c r="C21" i="11"/>
  <c r="F21" i="11" s="1"/>
  <c r="D8" i="11"/>
  <c r="C8" i="11"/>
  <c r="F8" i="11" s="1"/>
  <c r="K11" i="11"/>
  <c r="D11" i="11"/>
  <c r="C11" i="11"/>
  <c r="G11" i="11" s="1"/>
  <c r="D19" i="11"/>
  <c r="C19" i="11"/>
  <c r="D27" i="11"/>
  <c r="C27" i="11"/>
  <c r="G27" i="11" s="1"/>
  <c r="D17" i="11"/>
  <c r="C17" i="11"/>
  <c r="F17" i="11" s="1"/>
  <c r="K31" i="11"/>
  <c r="D31" i="11"/>
  <c r="C31" i="11"/>
  <c r="G31" i="11" s="1"/>
  <c r="D18" i="11"/>
  <c r="C18" i="11"/>
  <c r="F18" i="11" s="1"/>
  <c r="K38" i="11"/>
  <c r="F38" i="11"/>
  <c r="D38" i="11"/>
  <c r="C38" i="11"/>
  <c r="D37" i="11"/>
  <c r="C37" i="11"/>
  <c r="G37" i="11" s="1"/>
  <c r="K36" i="11"/>
  <c r="D36" i="11"/>
  <c r="C36" i="11"/>
  <c r="G36" i="11" s="1"/>
  <c r="G26" i="11"/>
  <c r="D26" i="11"/>
  <c r="C26" i="11"/>
  <c r="D55" i="11"/>
  <c r="C55" i="11"/>
  <c r="G55" i="11" s="1"/>
  <c r="D12" i="11"/>
  <c r="C12" i="11"/>
  <c r="G35" i="11"/>
  <c r="D35" i="11"/>
  <c r="C35" i="11"/>
  <c r="D10" i="11"/>
  <c r="C10" i="11"/>
  <c r="G7" i="11"/>
  <c r="D7" i="11"/>
  <c r="C7" i="11"/>
  <c r="J34" i="11"/>
  <c r="K34" i="11" s="1"/>
  <c r="D34" i="11"/>
  <c r="C34" i="11"/>
  <c r="G34" i="11" s="1"/>
  <c r="D29" i="11"/>
  <c r="C29" i="11"/>
  <c r="G29" i="11" s="1"/>
  <c r="G33" i="11"/>
  <c r="D33" i="11"/>
  <c r="C33" i="11"/>
  <c r="D42" i="11"/>
  <c r="C42" i="11"/>
  <c r="G42" i="11" s="1"/>
  <c r="K53" i="11"/>
  <c r="D53" i="11"/>
  <c r="C53" i="11"/>
  <c r="G53" i="11" s="1"/>
  <c r="D52" i="11"/>
  <c r="C52" i="11"/>
  <c r="G52" i="11" s="1"/>
  <c r="D24" i="11"/>
  <c r="C24" i="11"/>
  <c r="F24" i="11" s="1"/>
  <c r="D32" i="11"/>
  <c r="C32" i="11"/>
  <c r="G32" i="11" s="1"/>
  <c r="D41" i="11"/>
  <c r="C41" i="11"/>
  <c r="G41" i="11" s="1"/>
  <c r="D25" i="11"/>
  <c r="C25" i="11"/>
  <c r="G25" i="11" s="1"/>
  <c r="G16" i="11"/>
  <c r="D16" i="11"/>
  <c r="C16" i="11"/>
  <c r="D6" i="11"/>
  <c r="C6" i="11"/>
  <c r="F6" i="11" s="1"/>
  <c r="K28" i="11"/>
  <c r="G28" i="11"/>
  <c r="D28" i="11"/>
  <c r="C28" i="11"/>
  <c r="D20" i="11"/>
  <c r="C20" i="11"/>
  <c r="F20" i="11" s="1"/>
  <c r="D23" i="11"/>
  <c r="C23" i="11"/>
  <c r="G23" i="11" s="1"/>
  <c r="D50" i="11"/>
  <c r="C50" i="11"/>
  <c r="G50" i="11" s="1"/>
  <c r="K56" i="11"/>
  <c r="D56" i="11"/>
  <c r="C56" i="11"/>
  <c r="G56" i="11" s="1"/>
  <c r="K30" i="11"/>
  <c r="D30" i="11"/>
  <c r="C30" i="11"/>
  <c r="G30" i="11" s="1"/>
  <c r="K47" i="11"/>
  <c r="D47" i="11"/>
  <c r="C47" i="11"/>
  <c r="G47" i="11" s="1"/>
  <c r="F13" i="11"/>
  <c r="D13" i="11"/>
  <c r="C13" i="11"/>
  <c r="D46" i="11"/>
  <c r="C46" i="11"/>
  <c r="F46" i="11" s="1"/>
  <c r="D51" i="11"/>
  <c r="C51" i="11"/>
  <c r="G51" i="11" s="1"/>
  <c r="G15" i="11"/>
  <c r="D15" i="11"/>
  <c r="C15" i="11"/>
  <c r="G40" i="11"/>
  <c r="D40" i="11"/>
  <c r="C40" i="11"/>
  <c r="D22" i="11"/>
  <c r="C22" i="11"/>
  <c r="G39" i="11"/>
  <c r="D39" i="11"/>
  <c r="C39" i="11"/>
  <c r="D9" i="11"/>
  <c r="C9" i="11"/>
  <c r="F9" i="11" s="1"/>
  <c r="D45" i="11"/>
  <c r="C45" i="11"/>
  <c r="F45" i="11" s="1"/>
  <c r="D14" i="11"/>
  <c r="C14" i="11"/>
  <c r="F14" i="11" s="1"/>
  <c r="K44" i="11"/>
  <c r="D44" i="11"/>
  <c r="C44" i="11"/>
  <c r="G44" i="11" s="1"/>
  <c r="D40" i="10"/>
  <c r="C40" i="10"/>
  <c r="G40" i="10" s="1"/>
  <c r="D41" i="10"/>
  <c r="C41" i="10"/>
  <c r="G41" i="10" s="1"/>
  <c r="D42" i="10"/>
  <c r="C42" i="10"/>
  <c r="G42" i="10" s="1"/>
  <c r="D27" i="10"/>
  <c r="C27" i="10"/>
  <c r="F27" i="10" s="1"/>
  <c r="D19" i="10"/>
  <c r="C19" i="10"/>
  <c r="F19" i="10" s="1"/>
  <c r="K20" i="10"/>
  <c r="D20" i="10"/>
  <c r="C20" i="10"/>
  <c r="G20" i="10" s="1"/>
  <c r="D18" i="10"/>
  <c r="C18" i="10"/>
  <c r="D23" i="10"/>
  <c r="C23" i="10"/>
  <c r="G23" i="10" s="1"/>
  <c r="D17" i="10"/>
  <c r="C17" i="10"/>
  <c r="F17" i="10" s="1"/>
  <c r="K30" i="10"/>
  <c r="D30" i="10"/>
  <c r="C30" i="10"/>
  <c r="G30" i="10" s="1"/>
  <c r="D16" i="10"/>
  <c r="C16" i="10"/>
  <c r="F16" i="10" s="1"/>
  <c r="K48" i="10"/>
  <c r="F48" i="10"/>
  <c r="D48" i="10"/>
  <c r="C48" i="10"/>
  <c r="D32" i="10"/>
  <c r="C32" i="10"/>
  <c r="G32" i="10" s="1"/>
  <c r="K33" i="10"/>
  <c r="D33" i="10"/>
  <c r="C33" i="10"/>
  <c r="G33" i="10" s="1"/>
  <c r="D22" i="10"/>
  <c r="C22" i="10"/>
  <c r="G22" i="10" s="1"/>
  <c r="D55" i="10"/>
  <c r="C55" i="10"/>
  <c r="G55" i="10" s="1"/>
  <c r="D15" i="10"/>
  <c r="C15" i="10"/>
  <c r="D29" i="10"/>
  <c r="C29" i="10"/>
  <c r="G29" i="10" s="1"/>
  <c r="D14" i="10"/>
  <c r="C14" i="10"/>
  <c r="D6" i="10"/>
  <c r="C6" i="10"/>
  <c r="G6" i="10" s="1"/>
  <c r="J54" i="10"/>
  <c r="K54" i="10" s="1"/>
  <c r="D54" i="10"/>
  <c r="C54" i="10"/>
  <c r="G54" i="10" s="1"/>
  <c r="G52" i="10"/>
  <c r="D52" i="10"/>
  <c r="C52" i="10"/>
  <c r="D28" i="10"/>
  <c r="C28" i="10"/>
  <c r="G28" i="10" s="1"/>
  <c r="D39" i="10"/>
  <c r="C39" i="10"/>
  <c r="G39" i="10" s="1"/>
  <c r="K43" i="10"/>
  <c r="D43" i="10"/>
  <c r="C43" i="10"/>
  <c r="G43" i="10" s="1"/>
  <c r="D49" i="10"/>
  <c r="C49" i="10"/>
  <c r="G49" i="10" s="1"/>
  <c r="D13" i="10"/>
  <c r="C13" i="10"/>
  <c r="F13" i="10" s="1"/>
  <c r="D46" i="10"/>
  <c r="C46" i="10"/>
  <c r="G46" i="10" s="1"/>
  <c r="D34" i="10"/>
  <c r="C34" i="10"/>
  <c r="G34" i="10" s="1"/>
  <c r="D36" i="10"/>
  <c r="C36" i="10"/>
  <c r="G36" i="10" s="1"/>
  <c r="D25" i="10"/>
  <c r="C25" i="10"/>
  <c r="G25" i="10" s="1"/>
  <c r="F7" i="10"/>
  <c r="D7" i="10"/>
  <c r="C7" i="10"/>
  <c r="K21" i="10"/>
  <c r="D21" i="10"/>
  <c r="C21" i="10"/>
  <c r="G21" i="10" s="1"/>
  <c r="D12" i="10"/>
  <c r="C12" i="10"/>
  <c r="F12" i="10" s="1"/>
  <c r="D24" i="10"/>
  <c r="C24" i="10"/>
  <c r="G24" i="10" s="1"/>
  <c r="D51" i="10"/>
  <c r="C51" i="10"/>
  <c r="G51" i="10" s="1"/>
  <c r="K56" i="10"/>
  <c r="D56" i="10"/>
  <c r="C56" i="10"/>
  <c r="G56" i="10" s="1"/>
  <c r="K31" i="10"/>
  <c r="D31" i="10"/>
  <c r="C31" i="10"/>
  <c r="G31" i="10" s="1"/>
  <c r="K37" i="10"/>
  <c r="D37" i="10"/>
  <c r="C37" i="10"/>
  <c r="G37" i="10" s="1"/>
  <c r="D11" i="10"/>
  <c r="C11" i="10"/>
  <c r="F11" i="10" s="1"/>
  <c r="D35" i="10"/>
  <c r="C35" i="10"/>
  <c r="F35" i="10" s="1"/>
  <c r="D47" i="10"/>
  <c r="C47" i="10"/>
  <c r="G47" i="10" s="1"/>
  <c r="D45" i="10"/>
  <c r="C45" i="10"/>
  <c r="G45" i="10" s="1"/>
  <c r="D44" i="10"/>
  <c r="C44" i="10"/>
  <c r="G44" i="10" s="1"/>
  <c r="D26" i="10"/>
  <c r="C26" i="10"/>
  <c r="D53" i="10"/>
  <c r="C53" i="10"/>
  <c r="G53" i="10" s="1"/>
  <c r="D10" i="10"/>
  <c r="C10" i="10"/>
  <c r="F10" i="10" s="1"/>
  <c r="D9" i="10"/>
  <c r="C9" i="10"/>
  <c r="F9" i="10" s="1"/>
  <c r="D8" i="10"/>
  <c r="C8" i="10"/>
  <c r="F8" i="10" s="1"/>
  <c r="K38" i="10"/>
  <c r="D38" i="10"/>
  <c r="C38" i="10"/>
  <c r="G38" i="10" s="1"/>
  <c r="K52" i="2"/>
  <c r="K48" i="2"/>
  <c r="F46" i="2"/>
  <c r="K46" i="2"/>
  <c r="K44" i="2"/>
  <c r="J37" i="2"/>
  <c r="K37" i="2" s="1"/>
  <c r="G38" i="11" l="1"/>
  <c r="G48" i="10"/>
  <c r="K33" i="2"/>
  <c r="K25" i="2"/>
  <c r="K21" i="2"/>
  <c r="K20" i="2"/>
  <c r="K19" i="2"/>
  <c r="K7" i="2"/>
  <c r="H77" i="14"/>
  <c r="F77" i="14"/>
  <c r="L76" i="14"/>
  <c r="J76" i="14"/>
  <c r="D76" i="14"/>
  <c r="B76" i="14"/>
  <c r="H75" i="14"/>
  <c r="F75" i="14"/>
  <c r="L74" i="14"/>
  <c r="J74" i="14"/>
  <c r="D74" i="14"/>
  <c r="B74" i="14"/>
  <c r="H73" i="14"/>
  <c r="F73" i="14"/>
  <c r="L72" i="14"/>
  <c r="J72" i="14"/>
  <c r="D72" i="14"/>
  <c r="B72" i="14"/>
  <c r="H71" i="14"/>
  <c r="F71" i="14"/>
  <c r="M70" i="14"/>
  <c r="K70" i="14"/>
  <c r="E70" i="14"/>
  <c r="C70" i="14"/>
  <c r="J69" i="14"/>
  <c r="H69" i="14"/>
  <c r="B69" i="14"/>
  <c r="M68" i="14"/>
  <c r="G68" i="14"/>
  <c r="E68" i="14"/>
  <c r="L67" i="14"/>
  <c r="J67" i="14"/>
  <c r="D67" i="14"/>
  <c r="B67" i="14"/>
  <c r="I66" i="14"/>
  <c r="G66" i="14"/>
  <c r="A66" i="14"/>
  <c r="A67" i="14" s="1"/>
  <c r="A68" i="14" s="1"/>
  <c r="A69" i="14" s="1"/>
  <c r="A70" i="14" s="1"/>
  <c r="A71" i="14" s="1"/>
  <c r="L65" i="14"/>
  <c r="F65" i="14"/>
  <c r="D65" i="14"/>
  <c r="A65" i="14"/>
  <c r="K64" i="14"/>
  <c r="I64" i="14"/>
  <c r="C64" i="14"/>
  <c r="J63" i="14"/>
  <c r="I63" i="14"/>
  <c r="H63" i="14"/>
  <c r="G63" i="14"/>
  <c r="F63" i="14"/>
  <c r="E63" i="14"/>
  <c r="D63" i="14"/>
  <c r="C63" i="14"/>
  <c r="B63" i="14"/>
  <c r="H59" i="14"/>
  <c r="F59" i="14"/>
  <c r="D59" i="14"/>
  <c r="L58" i="14"/>
  <c r="J58" i="14"/>
  <c r="D58" i="14"/>
  <c r="B58" i="14"/>
  <c r="F57" i="14"/>
  <c r="D57" i="14"/>
  <c r="L56" i="14"/>
  <c r="J56" i="14"/>
  <c r="D56" i="14"/>
  <c r="D55" i="14"/>
  <c r="L54" i="14"/>
  <c r="J54" i="14"/>
  <c r="D54" i="14"/>
  <c r="B54" i="14"/>
  <c r="H53" i="14"/>
  <c r="F53" i="14"/>
  <c r="D53" i="14"/>
  <c r="M52" i="14"/>
  <c r="K52" i="14"/>
  <c r="E52" i="14"/>
  <c r="D52" i="14"/>
  <c r="C52" i="14"/>
  <c r="J51" i="14"/>
  <c r="H51" i="14"/>
  <c r="D51" i="14"/>
  <c r="B51" i="14"/>
  <c r="M50" i="14"/>
  <c r="G50" i="14"/>
  <c r="E50" i="14"/>
  <c r="D50" i="14"/>
  <c r="J49" i="14"/>
  <c r="D49" i="14"/>
  <c r="B49" i="14"/>
  <c r="I48" i="14"/>
  <c r="G48" i="14"/>
  <c r="D48" i="14"/>
  <c r="A48" i="14"/>
  <c r="A49" i="14" s="1"/>
  <c r="A50" i="14" s="1"/>
  <c r="A51" i="14" s="1"/>
  <c r="A52" i="14" s="1"/>
  <c r="A53" i="14" s="1"/>
  <c r="D47" i="14"/>
  <c r="A47" i="14"/>
  <c r="K46" i="14"/>
  <c r="I46" i="14"/>
  <c r="D46" i="14"/>
  <c r="C46" i="14"/>
  <c r="K45" i="14"/>
  <c r="J45" i="14"/>
  <c r="E45" i="14"/>
  <c r="D45" i="14"/>
  <c r="C45" i="14"/>
  <c r="B45" i="14"/>
  <c r="M36" i="14"/>
  <c r="M77" i="14" s="1"/>
  <c r="L36" i="14"/>
  <c r="L77" i="14" s="1"/>
  <c r="K36" i="14"/>
  <c r="K77" i="14" s="1"/>
  <c r="J36" i="14"/>
  <c r="J77" i="14" s="1"/>
  <c r="I36" i="14"/>
  <c r="I77" i="14" s="1"/>
  <c r="H36" i="14"/>
  <c r="G36" i="14"/>
  <c r="G77" i="14" s="1"/>
  <c r="F36" i="14"/>
  <c r="E36" i="14"/>
  <c r="E77" i="14" s="1"/>
  <c r="D36" i="14"/>
  <c r="D77" i="14" s="1"/>
  <c r="C36" i="14"/>
  <c r="C77" i="14" s="1"/>
  <c r="B36" i="14"/>
  <c r="B77" i="14" s="1"/>
  <c r="M35" i="14"/>
  <c r="M76" i="14" s="1"/>
  <c r="L35" i="14"/>
  <c r="K35" i="14"/>
  <c r="K76" i="14" s="1"/>
  <c r="J35" i="14"/>
  <c r="I35" i="14"/>
  <c r="I76" i="14" s="1"/>
  <c r="H35" i="14"/>
  <c r="H76" i="14" s="1"/>
  <c r="G35" i="14"/>
  <c r="G76" i="14" s="1"/>
  <c r="F35" i="14"/>
  <c r="F76" i="14" s="1"/>
  <c r="E35" i="14"/>
  <c r="E76" i="14" s="1"/>
  <c r="D35" i="14"/>
  <c r="C35" i="14"/>
  <c r="C76" i="14" s="1"/>
  <c r="B35" i="14"/>
  <c r="M34" i="14"/>
  <c r="M75" i="14" s="1"/>
  <c r="L34" i="14"/>
  <c r="L75" i="14" s="1"/>
  <c r="K34" i="14"/>
  <c r="K75" i="14" s="1"/>
  <c r="J34" i="14"/>
  <c r="J75" i="14" s="1"/>
  <c r="I34" i="14"/>
  <c r="I75" i="14" s="1"/>
  <c r="H34" i="14"/>
  <c r="G34" i="14"/>
  <c r="G75" i="14" s="1"/>
  <c r="F34" i="14"/>
  <c r="E34" i="14"/>
  <c r="E75" i="14" s="1"/>
  <c r="D34" i="14"/>
  <c r="D75" i="14" s="1"/>
  <c r="C34" i="14"/>
  <c r="C75" i="14" s="1"/>
  <c r="B34" i="14"/>
  <c r="B75" i="14" s="1"/>
  <c r="M33" i="14"/>
  <c r="M74" i="14" s="1"/>
  <c r="L33" i="14"/>
  <c r="K33" i="14"/>
  <c r="K74" i="14" s="1"/>
  <c r="J33" i="14"/>
  <c r="I33" i="14"/>
  <c r="I74" i="14" s="1"/>
  <c r="H33" i="14"/>
  <c r="H74" i="14" s="1"/>
  <c r="G33" i="14"/>
  <c r="G74" i="14" s="1"/>
  <c r="F33" i="14"/>
  <c r="F74" i="14" s="1"/>
  <c r="E33" i="14"/>
  <c r="E74" i="14" s="1"/>
  <c r="D33" i="14"/>
  <c r="C33" i="14"/>
  <c r="C74" i="14" s="1"/>
  <c r="B33" i="14"/>
  <c r="M32" i="14"/>
  <c r="M73" i="14" s="1"/>
  <c r="L32" i="14"/>
  <c r="L73" i="14" s="1"/>
  <c r="K32" i="14"/>
  <c r="K73" i="14" s="1"/>
  <c r="J32" i="14"/>
  <c r="J73" i="14" s="1"/>
  <c r="I32" i="14"/>
  <c r="I73" i="14" s="1"/>
  <c r="H32" i="14"/>
  <c r="G32" i="14"/>
  <c r="G73" i="14" s="1"/>
  <c r="F32" i="14"/>
  <c r="E32" i="14"/>
  <c r="E73" i="14" s="1"/>
  <c r="D32" i="14"/>
  <c r="D73" i="14" s="1"/>
  <c r="C32" i="14"/>
  <c r="C73" i="14" s="1"/>
  <c r="B32" i="14"/>
  <c r="B73" i="14" s="1"/>
  <c r="M31" i="14"/>
  <c r="M72" i="14" s="1"/>
  <c r="L31" i="14"/>
  <c r="K31" i="14"/>
  <c r="K72" i="14" s="1"/>
  <c r="J31" i="14"/>
  <c r="I31" i="14"/>
  <c r="I72" i="14" s="1"/>
  <c r="H31" i="14"/>
  <c r="H72" i="14" s="1"/>
  <c r="G31" i="14"/>
  <c r="G72" i="14" s="1"/>
  <c r="F31" i="14"/>
  <c r="F72" i="14" s="1"/>
  <c r="E31" i="14"/>
  <c r="E72" i="14" s="1"/>
  <c r="D31" i="14"/>
  <c r="C31" i="14"/>
  <c r="C72" i="14" s="1"/>
  <c r="B31" i="14"/>
  <c r="M30" i="14"/>
  <c r="M71" i="14" s="1"/>
  <c r="L30" i="14"/>
  <c r="L71" i="14" s="1"/>
  <c r="K30" i="14"/>
  <c r="K71" i="14" s="1"/>
  <c r="J30" i="14"/>
  <c r="J71" i="14" s="1"/>
  <c r="I30" i="14"/>
  <c r="I71" i="14" s="1"/>
  <c r="H30" i="14"/>
  <c r="G30" i="14"/>
  <c r="G71" i="14" s="1"/>
  <c r="F30" i="14"/>
  <c r="E30" i="14"/>
  <c r="E71" i="14" s="1"/>
  <c r="D30" i="14"/>
  <c r="D71" i="14" s="1"/>
  <c r="C30" i="14"/>
  <c r="C71" i="14" s="1"/>
  <c r="B30" i="14"/>
  <c r="B71" i="14" s="1"/>
  <c r="M29" i="14"/>
  <c r="L29" i="14"/>
  <c r="L70" i="14" s="1"/>
  <c r="K29" i="14"/>
  <c r="J29" i="14"/>
  <c r="J70" i="14" s="1"/>
  <c r="I29" i="14"/>
  <c r="I70" i="14" s="1"/>
  <c r="H29" i="14"/>
  <c r="H70" i="14" s="1"/>
  <c r="G29" i="14"/>
  <c r="G70" i="14" s="1"/>
  <c r="F29" i="14"/>
  <c r="F70" i="14" s="1"/>
  <c r="E29" i="14"/>
  <c r="D29" i="14"/>
  <c r="D70" i="14" s="1"/>
  <c r="C29" i="14"/>
  <c r="B29" i="14"/>
  <c r="B70" i="14" s="1"/>
  <c r="M28" i="14"/>
  <c r="M69" i="14" s="1"/>
  <c r="L28" i="14"/>
  <c r="L69" i="14" s="1"/>
  <c r="K28" i="14"/>
  <c r="K69" i="14" s="1"/>
  <c r="J28" i="14"/>
  <c r="I28" i="14"/>
  <c r="I69" i="14" s="1"/>
  <c r="H28" i="14"/>
  <c r="G28" i="14"/>
  <c r="G69" i="14" s="1"/>
  <c r="F28" i="14"/>
  <c r="F69" i="14" s="1"/>
  <c r="E28" i="14"/>
  <c r="E69" i="14" s="1"/>
  <c r="D28" i="14"/>
  <c r="D69" i="14" s="1"/>
  <c r="C28" i="14"/>
  <c r="C69" i="14" s="1"/>
  <c r="B28" i="14"/>
  <c r="M27" i="14"/>
  <c r="L27" i="14"/>
  <c r="L68" i="14" s="1"/>
  <c r="K27" i="14"/>
  <c r="K68" i="14" s="1"/>
  <c r="J27" i="14"/>
  <c r="J68" i="14" s="1"/>
  <c r="I27" i="14"/>
  <c r="I68" i="14" s="1"/>
  <c r="H27" i="14"/>
  <c r="H68" i="14" s="1"/>
  <c r="G27" i="14"/>
  <c r="F27" i="14"/>
  <c r="F68" i="14" s="1"/>
  <c r="E27" i="14"/>
  <c r="D27" i="14"/>
  <c r="D68" i="14" s="1"/>
  <c r="C27" i="14"/>
  <c r="C68" i="14" s="1"/>
  <c r="B27" i="14"/>
  <c r="B68" i="14" s="1"/>
  <c r="M26" i="14"/>
  <c r="M67" i="14" s="1"/>
  <c r="L26" i="14"/>
  <c r="K26" i="14"/>
  <c r="K67" i="14" s="1"/>
  <c r="J26" i="14"/>
  <c r="I26" i="14"/>
  <c r="I67" i="14" s="1"/>
  <c r="H26" i="14"/>
  <c r="H67" i="14" s="1"/>
  <c r="G26" i="14"/>
  <c r="G67" i="14" s="1"/>
  <c r="F26" i="14"/>
  <c r="F67" i="14" s="1"/>
  <c r="E26" i="14"/>
  <c r="E67" i="14" s="1"/>
  <c r="D26" i="14"/>
  <c r="C26" i="14"/>
  <c r="C67" i="14" s="1"/>
  <c r="B26" i="14"/>
  <c r="M25" i="14"/>
  <c r="M66" i="14" s="1"/>
  <c r="L25" i="14"/>
  <c r="L66" i="14" s="1"/>
  <c r="K25" i="14"/>
  <c r="K66" i="14" s="1"/>
  <c r="J25" i="14"/>
  <c r="J66" i="14" s="1"/>
  <c r="I25" i="14"/>
  <c r="H25" i="14"/>
  <c r="H66" i="14" s="1"/>
  <c r="G25" i="14"/>
  <c r="F25" i="14"/>
  <c r="F66" i="14" s="1"/>
  <c r="E25" i="14"/>
  <c r="E66" i="14" s="1"/>
  <c r="D25" i="14"/>
  <c r="D66" i="14" s="1"/>
  <c r="C25" i="14"/>
  <c r="C66" i="14" s="1"/>
  <c r="B25" i="14"/>
  <c r="B66" i="14" s="1"/>
  <c r="M24" i="14"/>
  <c r="M65" i="14" s="1"/>
  <c r="L24" i="14"/>
  <c r="K24" i="14"/>
  <c r="K65" i="14" s="1"/>
  <c r="J24" i="14"/>
  <c r="J65" i="14" s="1"/>
  <c r="I24" i="14"/>
  <c r="I65" i="14" s="1"/>
  <c r="H24" i="14"/>
  <c r="H65" i="14" s="1"/>
  <c r="G24" i="14"/>
  <c r="G65" i="14" s="1"/>
  <c r="F24" i="14"/>
  <c r="E24" i="14"/>
  <c r="E65" i="14" s="1"/>
  <c r="D24" i="14"/>
  <c r="C24" i="14"/>
  <c r="C65" i="14" s="1"/>
  <c r="B24" i="14"/>
  <c r="B65" i="14" s="1"/>
  <c r="A24" i="14"/>
  <c r="A25" i="14" s="1"/>
  <c r="A26" i="14" s="1"/>
  <c r="A27" i="14" s="1"/>
  <c r="A28" i="14" s="1"/>
  <c r="A29" i="14" s="1"/>
  <c r="A30" i="14" s="1"/>
  <c r="M23" i="14"/>
  <c r="M64" i="14" s="1"/>
  <c r="L23" i="14"/>
  <c r="L64" i="14" s="1"/>
  <c r="K23" i="14"/>
  <c r="J23" i="14"/>
  <c r="J64" i="14" s="1"/>
  <c r="I23" i="14"/>
  <c r="H23" i="14"/>
  <c r="H64" i="14" s="1"/>
  <c r="G23" i="14"/>
  <c r="G64" i="14" s="1"/>
  <c r="F23" i="14"/>
  <c r="F64" i="14" s="1"/>
  <c r="E23" i="14"/>
  <c r="E64" i="14" s="1"/>
  <c r="D23" i="14"/>
  <c r="D64" i="14" s="1"/>
  <c r="C23" i="14"/>
  <c r="B23" i="14"/>
  <c r="B64" i="14" s="1"/>
  <c r="M18" i="14"/>
  <c r="M59" i="14" s="1"/>
  <c r="L18" i="14"/>
  <c r="L59" i="14" s="1"/>
  <c r="K18" i="14"/>
  <c r="K59" i="14" s="1"/>
  <c r="J18" i="14"/>
  <c r="J59" i="14" s="1"/>
  <c r="I18" i="14"/>
  <c r="I59" i="14" s="1"/>
  <c r="H18" i="14"/>
  <c r="G18" i="14"/>
  <c r="G59" i="14" s="1"/>
  <c r="F18" i="14"/>
  <c r="E18" i="14"/>
  <c r="E59" i="14" s="1"/>
  <c r="C18" i="14"/>
  <c r="C59" i="14" s="1"/>
  <c r="B18" i="14"/>
  <c r="B59" i="14" s="1"/>
  <c r="M17" i="14"/>
  <c r="M58" i="14" s="1"/>
  <c r="L17" i="14"/>
  <c r="K17" i="14"/>
  <c r="K58" i="14" s="1"/>
  <c r="J17" i="14"/>
  <c r="I17" i="14"/>
  <c r="I58" i="14" s="1"/>
  <c r="H17" i="14"/>
  <c r="H58" i="14" s="1"/>
  <c r="G17" i="14"/>
  <c r="G58" i="14" s="1"/>
  <c r="F17" i="14"/>
  <c r="F58" i="14" s="1"/>
  <c r="E17" i="14"/>
  <c r="E58" i="14" s="1"/>
  <c r="C17" i="14"/>
  <c r="C58" i="14" s="1"/>
  <c r="B17" i="14"/>
  <c r="M16" i="14"/>
  <c r="M57" i="14" s="1"/>
  <c r="L16" i="14"/>
  <c r="L57" i="14" s="1"/>
  <c r="K16" i="14"/>
  <c r="K57" i="14" s="1"/>
  <c r="J16" i="14"/>
  <c r="J57" i="14" s="1"/>
  <c r="I16" i="14"/>
  <c r="I57" i="14" s="1"/>
  <c r="H16" i="14"/>
  <c r="H57" i="14" s="1"/>
  <c r="G16" i="14"/>
  <c r="G57" i="14" s="1"/>
  <c r="F16" i="14"/>
  <c r="E16" i="14"/>
  <c r="E57" i="14" s="1"/>
  <c r="C16" i="14"/>
  <c r="C57" i="14" s="1"/>
  <c r="B16" i="14"/>
  <c r="B57" i="14" s="1"/>
  <c r="M15" i="14"/>
  <c r="M56" i="14" s="1"/>
  <c r="L15" i="14"/>
  <c r="K15" i="14"/>
  <c r="K56" i="14" s="1"/>
  <c r="J15" i="14"/>
  <c r="I15" i="14"/>
  <c r="I56" i="14" s="1"/>
  <c r="H15" i="14"/>
  <c r="H56" i="14" s="1"/>
  <c r="G15" i="14"/>
  <c r="G56" i="14" s="1"/>
  <c r="F15" i="14"/>
  <c r="F56" i="14" s="1"/>
  <c r="E15" i="14"/>
  <c r="E56" i="14" s="1"/>
  <c r="C15" i="14"/>
  <c r="C56" i="14" s="1"/>
  <c r="B15" i="14"/>
  <c r="B56" i="14" s="1"/>
  <c r="M14" i="14"/>
  <c r="M55" i="14" s="1"/>
  <c r="L14" i="14"/>
  <c r="L55" i="14" s="1"/>
  <c r="K14" i="14"/>
  <c r="K55" i="14" s="1"/>
  <c r="J14" i="14"/>
  <c r="J55" i="14" s="1"/>
  <c r="I14" i="14"/>
  <c r="I55" i="14" s="1"/>
  <c r="H14" i="14"/>
  <c r="H55" i="14" s="1"/>
  <c r="G14" i="14"/>
  <c r="G55" i="14" s="1"/>
  <c r="F14" i="14"/>
  <c r="F55" i="14" s="1"/>
  <c r="E14" i="14"/>
  <c r="E55" i="14" s="1"/>
  <c r="C14" i="14"/>
  <c r="C55" i="14" s="1"/>
  <c r="B14" i="14"/>
  <c r="B55" i="14" s="1"/>
  <c r="M13" i="14"/>
  <c r="M54" i="14" s="1"/>
  <c r="L13" i="14"/>
  <c r="K13" i="14"/>
  <c r="K54" i="14" s="1"/>
  <c r="J13" i="14"/>
  <c r="I13" i="14"/>
  <c r="I54" i="14" s="1"/>
  <c r="H13" i="14"/>
  <c r="H54" i="14" s="1"/>
  <c r="G13" i="14"/>
  <c r="G54" i="14" s="1"/>
  <c r="F13" i="14"/>
  <c r="F54" i="14" s="1"/>
  <c r="E13" i="14"/>
  <c r="E54" i="14" s="1"/>
  <c r="C13" i="14"/>
  <c r="C54" i="14" s="1"/>
  <c r="B13" i="14"/>
  <c r="M12" i="14"/>
  <c r="M53" i="14" s="1"/>
  <c r="L12" i="14"/>
  <c r="L53" i="14" s="1"/>
  <c r="K12" i="14"/>
  <c r="K53" i="14" s="1"/>
  <c r="J12" i="14"/>
  <c r="J53" i="14" s="1"/>
  <c r="I12" i="14"/>
  <c r="I53" i="14" s="1"/>
  <c r="H12" i="14"/>
  <c r="G12" i="14"/>
  <c r="G53" i="14" s="1"/>
  <c r="F12" i="14"/>
  <c r="E12" i="14"/>
  <c r="E53" i="14" s="1"/>
  <c r="C12" i="14"/>
  <c r="C53" i="14" s="1"/>
  <c r="B12" i="14"/>
  <c r="B53" i="14" s="1"/>
  <c r="M11" i="14"/>
  <c r="L11" i="14"/>
  <c r="L52" i="14" s="1"/>
  <c r="K11" i="14"/>
  <c r="J11" i="14"/>
  <c r="J52" i="14" s="1"/>
  <c r="I11" i="14"/>
  <c r="I52" i="14" s="1"/>
  <c r="H11" i="14"/>
  <c r="H52" i="14" s="1"/>
  <c r="G11" i="14"/>
  <c r="G52" i="14" s="1"/>
  <c r="F11" i="14"/>
  <c r="F52" i="14" s="1"/>
  <c r="E11" i="14"/>
  <c r="C11" i="14"/>
  <c r="B11" i="14"/>
  <c r="B52" i="14" s="1"/>
  <c r="M10" i="14"/>
  <c r="M51" i="14" s="1"/>
  <c r="L10" i="14"/>
  <c r="L51" i="14" s="1"/>
  <c r="K10" i="14"/>
  <c r="K51" i="14" s="1"/>
  <c r="J10" i="14"/>
  <c r="I10" i="14"/>
  <c r="I51" i="14" s="1"/>
  <c r="H10" i="14"/>
  <c r="G10" i="14"/>
  <c r="G51" i="14" s="1"/>
  <c r="F10" i="14"/>
  <c r="F51" i="14" s="1"/>
  <c r="E10" i="14"/>
  <c r="E51" i="14" s="1"/>
  <c r="C10" i="14"/>
  <c r="C51" i="14" s="1"/>
  <c r="B10" i="14"/>
  <c r="M9" i="14"/>
  <c r="L9" i="14"/>
  <c r="L50" i="14" s="1"/>
  <c r="K9" i="14"/>
  <c r="K50" i="14" s="1"/>
  <c r="J9" i="14"/>
  <c r="J50" i="14" s="1"/>
  <c r="I9" i="14"/>
  <c r="I50" i="14" s="1"/>
  <c r="H9" i="14"/>
  <c r="H50" i="14" s="1"/>
  <c r="G9" i="14"/>
  <c r="F9" i="14"/>
  <c r="F50" i="14" s="1"/>
  <c r="E9" i="14"/>
  <c r="C9" i="14"/>
  <c r="C50" i="14" s="1"/>
  <c r="B9" i="14"/>
  <c r="B50" i="14" s="1"/>
  <c r="M8" i="14"/>
  <c r="M49" i="14" s="1"/>
  <c r="L8" i="14"/>
  <c r="L49" i="14" s="1"/>
  <c r="K8" i="14"/>
  <c r="K49" i="14" s="1"/>
  <c r="J8" i="14"/>
  <c r="I8" i="14"/>
  <c r="I49" i="14" s="1"/>
  <c r="H8" i="14"/>
  <c r="H49" i="14" s="1"/>
  <c r="G8" i="14"/>
  <c r="G49" i="14" s="1"/>
  <c r="F8" i="14"/>
  <c r="F49" i="14" s="1"/>
  <c r="E8" i="14"/>
  <c r="E49" i="14" s="1"/>
  <c r="C8" i="14"/>
  <c r="C49" i="14" s="1"/>
  <c r="B8" i="14"/>
  <c r="M7" i="14"/>
  <c r="M48" i="14" s="1"/>
  <c r="L7" i="14"/>
  <c r="L48" i="14" s="1"/>
  <c r="K7" i="14"/>
  <c r="K48" i="14" s="1"/>
  <c r="J7" i="14"/>
  <c r="J48" i="14" s="1"/>
  <c r="I7" i="14"/>
  <c r="H7" i="14"/>
  <c r="H48" i="14" s="1"/>
  <c r="G7" i="14"/>
  <c r="F7" i="14"/>
  <c r="F48" i="14" s="1"/>
  <c r="E7" i="14"/>
  <c r="E48" i="14" s="1"/>
  <c r="C7" i="14"/>
  <c r="C48" i="14" s="1"/>
  <c r="B7" i="14"/>
  <c r="B48" i="14" s="1"/>
  <c r="A7" i="14"/>
  <c r="A8" i="14" s="1"/>
  <c r="A9" i="14" s="1"/>
  <c r="A10" i="14" s="1"/>
  <c r="A11" i="14" s="1"/>
  <c r="A12" i="14" s="1"/>
  <c r="M6" i="14"/>
  <c r="M47" i="14" s="1"/>
  <c r="L6" i="14"/>
  <c r="L47" i="14" s="1"/>
  <c r="K6" i="14"/>
  <c r="K47" i="14" s="1"/>
  <c r="J6" i="14"/>
  <c r="J47" i="14" s="1"/>
  <c r="I6" i="14"/>
  <c r="I47" i="14" s="1"/>
  <c r="H6" i="14"/>
  <c r="H47" i="14" s="1"/>
  <c r="G6" i="14"/>
  <c r="G47" i="14" s="1"/>
  <c r="F6" i="14"/>
  <c r="F47" i="14" s="1"/>
  <c r="E6" i="14"/>
  <c r="E47" i="14" s="1"/>
  <c r="C6" i="14"/>
  <c r="C47" i="14" s="1"/>
  <c r="B6" i="14"/>
  <c r="B47" i="14" s="1"/>
  <c r="A6" i="14"/>
  <c r="M5" i="14"/>
  <c r="M46" i="14" s="1"/>
  <c r="L5" i="14"/>
  <c r="L46" i="14" s="1"/>
  <c r="K5" i="14"/>
  <c r="J5" i="14"/>
  <c r="J46" i="14" s="1"/>
  <c r="I5" i="14"/>
  <c r="H5" i="14"/>
  <c r="H46" i="14" s="1"/>
  <c r="G5" i="14"/>
  <c r="G46" i="14" s="1"/>
  <c r="F5" i="14"/>
  <c r="F46" i="14" s="1"/>
  <c r="E5" i="14"/>
  <c r="E46" i="14" s="1"/>
  <c r="C5" i="14"/>
  <c r="B5" i="14"/>
  <c r="B46" i="14" s="1"/>
  <c r="F77" i="13"/>
  <c r="J76" i="13"/>
  <c r="B76" i="13"/>
  <c r="F75" i="13"/>
  <c r="J74" i="13"/>
  <c r="B74" i="13"/>
  <c r="F73" i="13"/>
  <c r="J72" i="13"/>
  <c r="B72" i="13"/>
  <c r="F71" i="13"/>
  <c r="K70" i="13"/>
  <c r="C70" i="13"/>
  <c r="H69" i="13"/>
  <c r="M68" i="13"/>
  <c r="E68" i="13"/>
  <c r="J67" i="13"/>
  <c r="B67" i="13"/>
  <c r="G66" i="13"/>
  <c r="L65" i="13"/>
  <c r="D65" i="13"/>
  <c r="A65" i="13"/>
  <c r="A66" i="13" s="1"/>
  <c r="A67" i="13" s="1"/>
  <c r="A68" i="13" s="1"/>
  <c r="A69" i="13" s="1"/>
  <c r="A70" i="13" s="1"/>
  <c r="A71" i="13" s="1"/>
  <c r="I64" i="13"/>
  <c r="J63" i="13"/>
  <c r="I63" i="13"/>
  <c r="H63" i="13"/>
  <c r="G63" i="13"/>
  <c r="F63" i="13"/>
  <c r="E63" i="13"/>
  <c r="D63" i="13"/>
  <c r="C63" i="13"/>
  <c r="B63" i="13"/>
  <c r="F59" i="13"/>
  <c r="D59" i="13"/>
  <c r="J58" i="13"/>
  <c r="D58" i="13"/>
  <c r="B58" i="13"/>
  <c r="F57" i="13"/>
  <c r="D57" i="13"/>
  <c r="J56" i="13"/>
  <c r="D56" i="13"/>
  <c r="D55" i="13"/>
  <c r="J54" i="13"/>
  <c r="D54" i="13"/>
  <c r="B54" i="13"/>
  <c r="F53" i="13"/>
  <c r="D53" i="13"/>
  <c r="K52" i="13"/>
  <c r="D52" i="13"/>
  <c r="C52" i="13"/>
  <c r="H51" i="13"/>
  <c r="D51" i="13"/>
  <c r="M50" i="13"/>
  <c r="E50" i="13"/>
  <c r="D50" i="13"/>
  <c r="J49" i="13"/>
  <c r="D49" i="13"/>
  <c r="B49" i="13"/>
  <c r="G48" i="13"/>
  <c r="D48" i="13"/>
  <c r="D47" i="13"/>
  <c r="A47" i="13"/>
  <c r="A48" i="13" s="1"/>
  <c r="A49" i="13" s="1"/>
  <c r="A50" i="13" s="1"/>
  <c r="A51" i="13" s="1"/>
  <c r="A52" i="13" s="1"/>
  <c r="A53" i="13" s="1"/>
  <c r="I46" i="13"/>
  <c r="D46" i="13"/>
  <c r="K45" i="13"/>
  <c r="J45" i="13"/>
  <c r="E45" i="13"/>
  <c r="D45" i="13"/>
  <c r="C45" i="13"/>
  <c r="B45" i="13"/>
  <c r="M36" i="13"/>
  <c r="M77" i="13" s="1"/>
  <c r="L36" i="13"/>
  <c r="L77" i="13" s="1"/>
  <c r="K36" i="13"/>
  <c r="K77" i="13" s="1"/>
  <c r="J36" i="13"/>
  <c r="J77" i="13" s="1"/>
  <c r="I36" i="13"/>
  <c r="I77" i="13" s="1"/>
  <c r="H36" i="13"/>
  <c r="H77" i="13" s="1"/>
  <c r="G36" i="13"/>
  <c r="G77" i="13" s="1"/>
  <c r="F36" i="13"/>
  <c r="E36" i="13"/>
  <c r="E77" i="13" s="1"/>
  <c r="D36" i="13"/>
  <c r="D77" i="13" s="1"/>
  <c r="C36" i="13"/>
  <c r="C77" i="13" s="1"/>
  <c r="B36" i="13"/>
  <c r="B77" i="13" s="1"/>
  <c r="M35" i="13"/>
  <c r="M76" i="13" s="1"/>
  <c r="L35" i="13"/>
  <c r="L76" i="13" s="1"/>
  <c r="K35" i="13"/>
  <c r="K76" i="13" s="1"/>
  <c r="J35" i="13"/>
  <c r="I35" i="13"/>
  <c r="I76" i="13" s="1"/>
  <c r="H35" i="13"/>
  <c r="H76" i="13" s="1"/>
  <c r="G35" i="13"/>
  <c r="G76" i="13" s="1"/>
  <c r="F35" i="13"/>
  <c r="F76" i="13" s="1"/>
  <c r="E35" i="13"/>
  <c r="E76" i="13" s="1"/>
  <c r="D35" i="13"/>
  <c r="D76" i="13" s="1"/>
  <c r="C35" i="13"/>
  <c r="C76" i="13" s="1"/>
  <c r="B35" i="13"/>
  <c r="M34" i="13"/>
  <c r="M75" i="13" s="1"/>
  <c r="L34" i="13"/>
  <c r="L75" i="13" s="1"/>
  <c r="K34" i="13"/>
  <c r="K75" i="13" s="1"/>
  <c r="J34" i="13"/>
  <c r="J75" i="13" s="1"/>
  <c r="I34" i="13"/>
  <c r="I75" i="13" s="1"/>
  <c r="H34" i="13"/>
  <c r="H75" i="13" s="1"/>
  <c r="G34" i="13"/>
  <c r="G75" i="13" s="1"/>
  <c r="F34" i="13"/>
  <c r="E34" i="13"/>
  <c r="E75" i="13" s="1"/>
  <c r="D34" i="13"/>
  <c r="D75" i="13" s="1"/>
  <c r="C34" i="13"/>
  <c r="C75" i="13" s="1"/>
  <c r="B34" i="13"/>
  <c r="B75" i="13" s="1"/>
  <c r="M33" i="13"/>
  <c r="M74" i="13" s="1"/>
  <c r="L33" i="13"/>
  <c r="L74" i="13" s="1"/>
  <c r="K33" i="13"/>
  <c r="K74" i="13" s="1"/>
  <c r="J33" i="13"/>
  <c r="I33" i="13"/>
  <c r="I74" i="13" s="1"/>
  <c r="H33" i="13"/>
  <c r="H74" i="13" s="1"/>
  <c r="G33" i="13"/>
  <c r="G74" i="13" s="1"/>
  <c r="F33" i="13"/>
  <c r="F74" i="13" s="1"/>
  <c r="E33" i="13"/>
  <c r="E74" i="13" s="1"/>
  <c r="D33" i="13"/>
  <c r="D74" i="13" s="1"/>
  <c r="C33" i="13"/>
  <c r="C74" i="13" s="1"/>
  <c r="B33" i="13"/>
  <c r="M32" i="13"/>
  <c r="M73" i="13" s="1"/>
  <c r="L32" i="13"/>
  <c r="L73" i="13" s="1"/>
  <c r="K32" i="13"/>
  <c r="K73" i="13" s="1"/>
  <c r="J32" i="13"/>
  <c r="J73" i="13" s="1"/>
  <c r="I32" i="13"/>
  <c r="I73" i="13" s="1"/>
  <c r="H32" i="13"/>
  <c r="H73" i="13" s="1"/>
  <c r="G32" i="13"/>
  <c r="G73" i="13" s="1"/>
  <c r="F32" i="13"/>
  <c r="E32" i="13"/>
  <c r="E73" i="13" s="1"/>
  <c r="D32" i="13"/>
  <c r="D73" i="13" s="1"/>
  <c r="C32" i="13"/>
  <c r="C73" i="13" s="1"/>
  <c r="B32" i="13"/>
  <c r="B73" i="13" s="1"/>
  <c r="M31" i="13"/>
  <c r="M72" i="13" s="1"/>
  <c r="L31" i="13"/>
  <c r="L72" i="13" s="1"/>
  <c r="K31" i="13"/>
  <c r="K72" i="13" s="1"/>
  <c r="J31" i="13"/>
  <c r="I31" i="13"/>
  <c r="I72" i="13" s="1"/>
  <c r="H31" i="13"/>
  <c r="H72" i="13" s="1"/>
  <c r="G31" i="13"/>
  <c r="G72" i="13" s="1"/>
  <c r="F31" i="13"/>
  <c r="F72" i="13" s="1"/>
  <c r="E31" i="13"/>
  <c r="E72" i="13" s="1"/>
  <c r="D31" i="13"/>
  <c r="D72" i="13" s="1"/>
  <c r="C31" i="13"/>
  <c r="C72" i="13" s="1"/>
  <c r="B31" i="13"/>
  <c r="M30" i="13"/>
  <c r="M71" i="13" s="1"/>
  <c r="L30" i="13"/>
  <c r="L71" i="13" s="1"/>
  <c r="K30" i="13"/>
  <c r="K71" i="13" s="1"/>
  <c r="J30" i="13"/>
  <c r="J71" i="13" s="1"/>
  <c r="I30" i="13"/>
  <c r="I71" i="13" s="1"/>
  <c r="H30" i="13"/>
  <c r="H71" i="13" s="1"/>
  <c r="G30" i="13"/>
  <c r="G71" i="13" s="1"/>
  <c r="F30" i="13"/>
  <c r="E30" i="13"/>
  <c r="E71" i="13" s="1"/>
  <c r="D30" i="13"/>
  <c r="D71" i="13" s="1"/>
  <c r="C30" i="13"/>
  <c r="C71" i="13" s="1"/>
  <c r="B30" i="13"/>
  <c r="B71" i="13" s="1"/>
  <c r="M29" i="13"/>
  <c r="M70" i="13" s="1"/>
  <c r="L29" i="13"/>
  <c r="L70" i="13" s="1"/>
  <c r="K29" i="13"/>
  <c r="J29" i="13"/>
  <c r="J70" i="13" s="1"/>
  <c r="I29" i="13"/>
  <c r="I70" i="13" s="1"/>
  <c r="H29" i="13"/>
  <c r="H70" i="13" s="1"/>
  <c r="G29" i="13"/>
  <c r="G70" i="13" s="1"/>
  <c r="F29" i="13"/>
  <c r="F70" i="13" s="1"/>
  <c r="E29" i="13"/>
  <c r="E70" i="13" s="1"/>
  <c r="D29" i="13"/>
  <c r="D70" i="13" s="1"/>
  <c r="C29" i="13"/>
  <c r="B29" i="13"/>
  <c r="B70" i="13" s="1"/>
  <c r="M28" i="13"/>
  <c r="M69" i="13" s="1"/>
  <c r="L28" i="13"/>
  <c r="L69" i="13" s="1"/>
  <c r="K28" i="13"/>
  <c r="K69" i="13" s="1"/>
  <c r="J28" i="13"/>
  <c r="J69" i="13" s="1"/>
  <c r="I28" i="13"/>
  <c r="I69" i="13" s="1"/>
  <c r="H28" i="13"/>
  <c r="G28" i="13"/>
  <c r="G69" i="13" s="1"/>
  <c r="F28" i="13"/>
  <c r="F69" i="13" s="1"/>
  <c r="E28" i="13"/>
  <c r="E69" i="13" s="1"/>
  <c r="D28" i="13"/>
  <c r="D69" i="13" s="1"/>
  <c r="C28" i="13"/>
  <c r="C69" i="13" s="1"/>
  <c r="B28" i="13"/>
  <c r="B69" i="13" s="1"/>
  <c r="M27" i="13"/>
  <c r="L27" i="13"/>
  <c r="L68" i="13" s="1"/>
  <c r="K27" i="13"/>
  <c r="K68" i="13" s="1"/>
  <c r="J27" i="13"/>
  <c r="J68" i="13" s="1"/>
  <c r="I27" i="13"/>
  <c r="I68" i="13" s="1"/>
  <c r="H27" i="13"/>
  <c r="H68" i="13" s="1"/>
  <c r="G27" i="13"/>
  <c r="G68" i="13" s="1"/>
  <c r="F27" i="13"/>
  <c r="F68" i="13" s="1"/>
  <c r="E27" i="13"/>
  <c r="D27" i="13"/>
  <c r="D68" i="13" s="1"/>
  <c r="C27" i="13"/>
  <c r="C68" i="13" s="1"/>
  <c r="B27" i="13"/>
  <c r="B68" i="13" s="1"/>
  <c r="M26" i="13"/>
  <c r="M67" i="13" s="1"/>
  <c r="L26" i="13"/>
  <c r="L67" i="13" s="1"/>
  <c r="K26" i="13"/>
  <c r="K67" i="13" s="1"/>
  <c r="J26" i="13"/>
  <c r="I26" i="13"/>
  <c r="I67" i="13" s="1"/>
  <c r="H26" i="13"/>
  <c r="H67" i="13" s="1"/>
  <c r="G26" i="13"/>
  <c r="G67" i="13" s="1"/>
  <c r="F26" i="13"/>
  <c r="F67" i="13" s="1"/>
  <c r="E26" i="13"/>
  <c r="E67" i="13" s="1"/>
  <c r="D26" i="13"/>
  <c r="D67" i="13" s="1"/>
  <c r="C26" i="13"/>
  <c r="C67" i="13" s="1"/>
  <c r="B26" i="13"/>
  <c r="M25" i="13"/>
  <c r="M66" i="13" s="1"/>
  <c r="L25" i="13"/>
  <c r="L66" i="13" s="1"/>
  <c r="K25" i="13"/>
  <c r="K66" i="13" s="1"/>
  <c r="J25" i="13"/>
  <c r="J66" i="13" s="1"/>
  <c r="I25" i="13"/>
  <c r="I66" i="13" s="1"/>
  <c r="H25" i="13"/>
  <c r="H66" i="13" s="1"/>
  <c r="G25" i="13"/>
  <c r="F25" i="13"/>
  <c r="F66" i="13" s="1"/>
  <c r="E25" i="13"/>
  <c r="E66" i="13" s="1"/>
  <c r="D25" i="13"/>
  <c r="D66" i="13" s="1"/>
  <c r="C25" i="13"/>
  <c r="C66" i="13" s="1"/>
  <c r="B25" i="13"/>
  <c r="B66" i="13" s="1"/>
  <c r="M24" i="13"/>
  <c r="M65" i="13" s="1"/>
  <c r="L24" i="13"/>
  <c r="K24" i="13"/>
  <c r="K65" i="13" s="1"/>
  <c r="J24" i="13"/>
  <c r="J65" i="13" s="1"/>
  <c r="I24" i="13"/>
  <c r="I65" i="13" s="1"/>
  <c r="H24" i="13"/>
  <c r="H65" i="13" s="1"/>
  <c r="G24" i="13"/>
  <c r="G65" i="13" s="1"/>
  <c r="F24" i="13"/>
  <c r="F65" i="13" s="1"/>
  <c r="E24" i="13"/>
  <c r="E65" i="13" s="1"/>
  <c r="D24" i="13"/>
  <c r="C24" i="13"/>
  <c r="C65" i="13" s="1"/>
  <c r="B24" i="13"/>
  <c r="B65" i="13" s="1"/>
  <c r="A24" i="13"/>
  <c r="A25" i="13" s="1"/>
  <c r="A26" i="13" s="1"/>
  <c r="A27" i="13" s="1"/>
  <c r="A28" i="13" s="1"/>
  <c r="A29" i="13" s="1"/>
  <c r="A30" i="13" s="1"/>
  <c r="M23" i="13"/>
  <c r="M64" i="13" s="1"/>
  <c r="L23" i="13"/>
  <c r="L64" i="13" s="1"/>
  <c r="K23" i="13"/>
  <c r="K64" i="13" s="1"/>
  <c r="J23" i="13"/>
  <c r="J64" i="13" s="1"/>
  <c r="I23" i="13"/>
  <c r="H23" i="13"/>
  <c r="H64" i="13" s="1"/>
  <c r="G23" i="13"/>
  <c r="G64" i="13" s="1"/>
  <c r="F23" i="13"/>
  <c r="F64" i="13" s="1"/>
  <c r="E23" i="13"/>
  <c r="E64" i="13" s="1"/>
  <c r="D23" i="13"/>
  <c r="D64" i="13" s="1"/>
  <c r="C23" i="13"/>
  <c r="C64" i="13" s="1"/>
  <c r="B23" i="13"/>
  <c r="B64" i="13" s="1"/>
  <c r="M18" i="13"/>
  <c r="M59" i="13" s="1"/>
  <c r="L18" i="13"/>
  <c r="L59" i="13" s="1"/>
  <c r="K18" i="13"/>
  <c r="K59" i="13" s="1"/>
  <c r="J18" i="13"/>
  <c r="J59" i="13" s="1"/>
  <c r="I18" i="13"/>
  <c r="I59" i="13" s="1"/>
  <c r="H18" i="13"/>
  <c r="H59" i="13" s="1"/>
  <c r="G18" i="13"/>
  <c r="G59" i="13" s="1"/>
  <c r="F18" i="13"/>
  <c r="E18" i="13"/>
  <c r="E59" i="13" s="1"/>
  <c r="C18" i="13"/>
  <c r="C59" i="13" s="1"/>
  <c r="B18" i="13"/>
  <c r="B59" i="13" s="1"/>
  <c r="M17" i="13"/>
  <c r="M58" i="13" s="1"/>
  <c r="L17" i="13"/>
  <c r="L58" i="13" s="1"/>
  <c r="K17" i="13"/>
  <c r="K58" i="13" s="1"/>
  <c r="J17" i="13"/>
  <c r="I17" i="13"/>
  <c r="I58" i="13" s="1"/>
  <c r="H17" i="13"/>
  <c r="H58" i="13" s="1"/>
  <c r="G17" i="13"/>
  <c r="G58" i="13" s="1"/>
  <c r="F17" i="13"/>
  <c r="F58" i="13" s="1"/>
  <c r="E17" i="13"/>
  <c r="E58" i="13" s="1"/>
  <c r="C17" i="13"/>
  <c r="C58" i="13" s="1"/>
  <c r="B17" i="13"/>
  <c r="M16" i="13"/>
  <c r="M57" i="13" s="1"/>
  <c r="L16" i="13"/>
  <c r="L57" i="13" s="1"/>
  <c r="K16" i="13"/>
  <c r="K57" i="13" s="1"/>
  <c r="J16" i="13"/>
  <c r="J57" i="13" s="1"/>
  <c r="I16" i="13"/>
  <c r="I57" i="13" s="1"/>
  <c r="H16" i="13"/>
  <c r="H57" i="13" s="1"/>
  <c r="G16" i="13"/>
  <c r="G57" i="13" s="1"/>
  <c r="F16" i="13"/>
  <c r="E16" i="13"/>
  <c r="E57" i="13" s="1"/>
  <c r="C16" i="13"/>
  <c r="C57" i="13" s="1"/>
  <c r="B16" i="13"/>
  <c r="B57" i="13" s="1"/>
  <c r="M15" i="13"/>
  <c r="M56" i="13" s="1"/>
  <c r="L15" i="13"/>
  <c r="L56" i="13" s="1"/>
  <c r="K15" i="13"/>
  <c r="K56" i="13" s="1"/>
  <c r="J15" i="13"/>
  <c r="I15" i="13"/>
  <c r="I56" i="13" s="1"/>
  <c r="H15" i="13"/>
  <c r="H56" i="13" s="1"/>
  <c r="G15" i="13"/>
  <c r="G56" i="13" s="1"/>
  <c r="F15" i="13"/>
  <c r="F56" i="13" s="1"/>
  <c r="E15" i="13"/>
  <c r="E56" i="13" s="1"/>
  <c r="C15" i="13"/>
  <c r="C56" i="13" s="1"/>
  <c r="B15" i="13"/>
  <c r="B56" i="13" s="1"/>
  <c r="M14" i="13"/>
  <c r="M55" i="13" s="1"/>
  <c r="L14" i="13"/>
  <c r="L55" i="13" s="1"/>
  <c r="K14" i="13"/>
  <c r="K55" i="13" s="1"/>
  <c r="J14" i="13"/>
  <c r="J55" i="13" s="1"/>
  <c r="I14" i="13"/>
  <c r="I55" i="13" s="1"/>
  <c r="H14" i="13"/>
  <c r="H55" i="13" s="1"/>
  <c r="G14" i="13"/>
  <c r="G55" i="13" s="1"/>
  <c r="F14" i="13"/>
  <c r="F55" i="13" s="1"/>
  <c r="E14" i="13"/>
  <c r="E55" i="13" s="1"/>
  <c r="C14" i="13"/>
  <c r="C55" i="13" s="1"/>
  <c r="B14" i="13"/>
  <c r="B55" i="13" s="1"/>
  <c r="M13" i="13"/>
  <c r="M54" i="13" s="1"/>
  <c r="L13" i="13"/>
  <c r="L54" i="13" s="1"/>
  <c r="K13" i="13"/>
  <c r="K54" i="13" s="1"/>
  <c r="J13" i="13"/>
  <c r="I13" i="13"/>
  <c r="I54" i="13" s="1"/>
  <c r="H13" i="13"/>
  <c r="H54" i="13" s="1"/>
  <c r="G13" i="13"/>
  <c r="G54" i="13" s="1"/>
  <c r="F13" i="13"/>
  <c r="F54" i="13" s="1"/>
  <c r="E13" i="13"/>
  <c r="E54" i="13" s="1"/>
  <c r="C13" i="13"/>
  <c r="C54" i="13" s="1"/>
  <c r="B13" i="13"/>
  <c r="M12" i="13"/>
  <c r="M53" i="13" s="1"/>
  <c r="L12" i="13"/>
  <c r="L53" i="13" s="1"/>
  <c r="K12" i="13"/>
  <c r="K53" i="13" s="1"/>
  <c r="J12" i="13"/>
  <c r="J53" i="13" s="1"/>
  <c r="I12" i="13"/>
  <c r="I53" i="13" s="1"/>
  <c r="H12" i="13"/>
  <c r="H53" i="13" s="1"/>
  <c r="G12" i="13"/>
  <c r="G53" i="13" s="1"/>
  <c r="F12" i="13"/>
  <c r="E12" i="13"/>
  <c r="E53" i="13" s="1"/>
  <c r="C12" i="13"/>
  <c r="C53" i="13" s="1"/>
  <c r="B12" i="13"/>
  <c r="B53" i="13" s="1"/>
  <c r="M11" i="13"/>
  <c r="M52" i="13" s="1"/>
  <c r="L11" i="13"/>
  <c r="L52" i="13" s="1"/>
  <c r="K11" i="13"/>
  <c r="J11" i="13"/>
  <c r="J52" i="13" s="1"/>
  <c r="I11" i="13"/>
  <c r="I52" i="13" s="1"/>
  <c r="H11" i="13"/>
  <c r="H52" i="13" s="1"/>
  <c r="G11" i="13"/>
  <c r="G52" i="13" s="1"/>
  <c r="F11" i="13"/>
  <c r="F52" i="13" s="1"/>
  <c r="E11" i="13"/>
  <c r="E52" i="13" s="1"/>
  <c r="C11" i="13"/>
  <c r="B11" i="13"/>
  <c r="B52" i="13" s="1"/>
  <c r="M10" i="13"/>
  <c r="M51" i="13" s="1"/>
  <c r="L10" i="13"/>
  <c r="L51" i="13" s="1"/>
  <c r="K10" i="13"/>
  <c r="K51" i="13" s="1"/>
  <c r="J10" i="13"/>
  <c r="J51" i="13" s="1"/>
  <c r="I10" i="13"/>
  <c r="I51" i="13" s="1"/>
  <c r="H10" i="13"/>
  <c r="G10" i="13"/>
  <c r="G51" i="13" s="1"/>
  <c r="F10" i="13"/>
  <c r="F51" i="13" s="1"/>
  <c r="E10" i="13"/>
  <c r="E51" i="13" s="1"/>
  <c r="C10" i="13"/>
  <c r="C51" i="13" s="1"/>
  <c r="B10" i="13"/>
  <c r="B51" i="13" s="1"/>
  <c r="M9" i="13"/>
  <c r="L9" i="13"/>
  <c r="L50" i="13" s="1"/>
  <c r="K9" i="13"/>
  <c r="K50" i="13" s="1"/>
  <c r="J9" i="13"/>
  <c r="J50" i="13" s="1"/>
  <c r="I9" i="13"/>
  <c r="I50" i="13" s="1"/>
  <c r="H9" i="13"/>
  <c r="H50" i="13" s="1"/>
  <c r="G9" i="13"/>
  <c r="G50" i="13" s="1"/>
  <c r="F9" i="13"/>
  <c r="F50" i="13" s="1"/>
  <c r="E9" i="13"/>
  <c r="C9" i="13"/>
  <c r="C50" i="13" s="1"/>
  <c r="B9" i="13"/>
  <c r="B50" i="13" s="1"/>
  <c r="M8" i="13"/>
  <c r="M49" i="13" s="1"/>
  <c r="L8" i="13"/>
  <c r="L49" i="13" s="1"/>
  <c r="K8" i="13"/>
  <c r="K49" i="13" s="1"/>
  <c r="J8" i="13"/>
  <c r="I8" i="13"/>
  <c r="I49" i="13" s="1"/>
  <c r="H8" i="13"/>
  <c r="H49" i="13" s="1"/>
  <c r="G8" i="13"/>
  <c r="G49" i="13" s="1"/>
  <c r="F8" i="13"/>
  <c r="F49" i="13" s="1"/>
  <c r="E8" i="13"/>
  <c r="E49" i="13" s="1"/>
  <c r="C8" i="13"/>
  <c r="C49" i="13" s="1"/>
  <c r="B8" i="13"/>
  <c r="M7" i="13"/>
  <c r="M48" i="13" s="1"/>
  <c r="L7" i="13"/>
  <c r="L48" i="13" s="1"/>
  <c r="K7" i="13"/>
  <c r="K48" i="13" s="1"/>
  <c r="J7" i="13"/>
  <c r="J48" i="13" s="1"/>
  <c r="I7" i="13"/>
  <c r="I48" i="13" s="1"/>
  <c r="H7" i="13"/>
  <c r="H48" i="13" s="1"/>
  <c r="G7" i="13"/>
  <c r="F7" i="13"/>
  <c r="F48" i="13" s="1"/>
  <c r="E7" i="13"/>
  <c r="E48" i="13" s="1"/>
  <c r="C7" i="13"/>
  <c r="C48" i="13" s="1"/>
  <c r="B7" i="13"/>
  <c r="B48" i="13" s="1"/>
  <c r="M6" i="13"/>
  <c r="M47" i="13" s="1"/>
  <c r="L6" i="13"/>
  <c r="L47" i="13" s="1"/>
  <c r="K6" i="13"/>
  <c r="K47" i="13" s="1"/>
  <c r="J6" i="13"/>
  <c r="J47" i="13" s="1"/>
  <c r="I6" i="13"/>
  <c r="I47" i="13" s="1"/>
  <c r="H6" i="13"/>
  <c r="H47" i="13" s="1"/>
  <c r="G6" i="13"/>
  <c r="G47" i="13" s="1"/>
  <c r="F6" i="13"/>
  <c r="F47" i="13" s="1"/>
  <c r="E6" i="13"/>
  <c r="E47" i="13" s="1"/>
  <c r="C6" i="13"/>
  <c r="C47" i="13" s="1"/>
  <c r="B6" i="13"/>
  <c r="B47" i="13" s="1"/>
  <c r="A6" i="13"/>
  <c r="A7" i="13" s="1"/>
  <c r="A8" i="13" s="1"/>
  <c r="A9" i="13" s="1"/>
  <c r="A10" i="13" s="1"/>
  <c r="A11" i="13" s="1"/>
  <c r="A12" i="13" s="1"/>
  <c r="M5" i="13"/>
  <c r="M46" i="13" s="1"/>
  <c r="L5" i="13"/>
  <c r="L46" i="13" s="1"/>
  <c r="K5" i="13"/>
  <c r="K46" i="13" s="1"/>
  <c r="J5" i="13"/>
  <c r="J46" i="13" s="1"/>
  <c r="I5" i="13"/>
  <c r="H5" i="13"/>
  <c r="H46" i="13" s="1"/>
  <c r="G5" i="13"/>
  <c r="G46" i="13" s="1"/>
  <c r="F5" i="13"/>
  <c r="F46" i="13" s="1"/>
  <c r="E5" i="13"/>
  <c r="E46" i="13" s="1"/>
  <c r="C5" i="13"/>
  <c r="C46" i="13" s="1"/>
  <c r="B5" i="13"/>
  <c r="B46" i="13" s="1"/>
  <c r="I76" i="12"/>
  <c r="G76" i="12"/>
  <c r="M75" i="12"/>
  <c r="K75" i="12"/>
  <c r="E75" i="12"/>
  <c r="C75" i="12"/>
  <c r="I74" i="12"/>
  <c r="G74" i="12"/>
  <c r="M73" i="12"/>
  <c r="K73" i="12"/>
  <c r="E73" i="12"/>
  <c r="C73" i="12"/>
  <c r="I72" i="12"/>
  <c r="G72" i="12"/>
  <c r="M71" i="12"/>
  <c r="K71" i="12"/>
  <c r="E71" i="12"/>
  <c r="C71" i="12"/>
  <c r="I70" i="12"/>
  <c r="G70" i="12"/>
  <c r="L69" i="12"/>
  <c r="F69" i="12"/>
  <c r="D69" i="12"/>
  <c r="K68" i="12"/>
  <c r="I68" i="12"/>
  <c r="C68" i="12"/>
  <c r="H67" i="12"/>
  <c r="F67" i="12"/>
  <c r="M66" i="12"/>
  <c r="K66" i="12"/>
  <c r="E66" i="12"/>
  <c r="C66" i="12"/>
  <c r="J65" i="12"/>
  <c r="H65" i="12"/>
  <c r="B65" i="12"/>
  <c r="M64" i="12"/>
  <c r="G64" i="12"/>
  <c r="E64" i="12"/>
  <c r="A64" i="12"/>
  <c r="A65" i="12" s="1"/>
  <c r="A66" i="12" s="1"/>
  <c r="A67" i="12" s="1"/>
  <c r="A68" i="12" s="1"/>
  <c r="A69" i="12" s="1"/>
  <c r="A70" i="12" s="1"/>
  <c r="L63" i="12"/>
  <c r="J63" i="12"/>
  <c r="D63" i="12"/>
  <c r="B63" i="12"/>
  <c r="J62" i="12"/>
  <c r="I62" i="12"/>
  <c r="H62" i="12"/>
  <c r="G62" i="12"/>
  <c r="F62" i="12"/>
  <c r="E62" i="12"/>
  <c r="D62" i="12"/>
  <c r="C62" i="12"/>
  <c r="B62" i="12"/>
  <c r="M58" i="12"/>
  <c r="G58" i="12"/>
  <c r="F58" i="12"/>
  <c r="E58" i="12"/>
  <c r="D58" i="12"/>
  <c r="K57" i="12"/>
  <c r="J57" i="12"/>
  <c r="I57" i="12"/>
  <c r="D57" i="12"/>
  <c r="B57" i="12"/>
  <c r="M56" i="12"/>
  <c r="I56" i="12"/>
  <c r="F56" i="12"/>
  <c r="E56" i="12"/>
  <c r="D56" i="12"/>
  <c r="I55" i="12"/>
  <c r="D55" i="12"/>
  <c r="D54" i="12"/>
  <c r="M53" i="12"/>
  <c r="J53" i="12"/>
  <c r="E53" i="12"/>
  <c r="D53" i="12"/>
  <c r="M52" i="12"/>
  <c r="I52" i="12"/>
  <c r="E52" i="12"/>
  <c r="D52" i="12"/>
  <c r="L51" i="12"/>
  <c r="F51" i="12"/>
  <c r="D51" i="12"/>
  <c r="C51" i="12"/>
  <c r="B51" i="12"/>
  <c r="I50" i="12"/>
  <c r="H50" i="12"/>
  <c r="G50" i="12"/>
  <c r="D50" i="12"/>
  <c r="M49" i="12"/>
  <c r="L49" i="12"/>
  <c r="F49" i="12"/>
  <c r="E49" i="12"/>
  <c r="D49" i="12"/>
  <c r="M48" i="12"/>
  <c r="J48" i="12"/>
  <c r="I48" i="12"/>
  <c r="E48" i="12"/>
  <c r="D48" i="12"/>
  <c r="F47" i="12"/>
  <c r="D47" i="12"/>
  <c r="D46" i="12"/>
  <c r="A46" i="12"/>
  <c r="A47" i="12" s="1"/>
  <c r="A48" i="12" s="1"/>
  <c r="A49" i="12" s="1"/>
  <c r="A50" i="12" s="1"/>
  <c r="A51" i="12" s="1"/>
  <c r="A52" i="12" s="1"/>
  <c r="L45" i="12"/>
  <c r="I45" i="12"/>
  <c r="D45" i="12"/>
  <c r="C45" i="12"/>
  <c r="K44" i="12"/>
  <c r="J44" i="12"/>
  <c r="E44" i="12"/>
  <c r="D44" i="12"/>
  <c r="C44" i="12"/>
  <c r="B44" i="12"/>
  <c r="M36" i="12"/>
  <c r="M76" i="12" s="1"/>
  <c r="L36" i="12"/>
  <c r="L76" i="12" s="1"/>
  <c r="K36" i="12"/>
  <c r="K76" i="12" s="1"/>
  <c r="J36" i="12"/>
  <c r="J76" i="12" s="1"/>
  <c r="I36" i="12"/>
  <c r="H36" i="12"/>
  <c r="H76" i="12" s="1"/>
  <c r="G36" i="12"/>
  <c r="F36" i="12"/>
  <c r="F76" i="12" s="1"/>
  <c r="E36" i="12"/>
  <c r="E76" i="12" s="1"/>
  <c r="D36" i="12"/>
  <c r="D76" i="12" s="1"/>
  <c r="C36" i="12"/>
  <c r="C76" i="12" s="1"/>
  <c r="B36" i="12"/>
  <c r="B76" i="12" s="1"/>
  <c r="M35" i="12"/>
  <c r="L35" i="12"/>
  <c r="L75" i="12" s="1"/>
  <c r="K35" i="12"/>
  <c r="J35" i="12"/>
  <c r="J75" i="12" s="1"/>
  <c r="I35" i="12"/>
  <c r="I75" i="12" s="1"/>
  <c r="H35" i="12"/>
  <c r="H75" i="12" s="1"/>
  <c r="G35" i="12"/>
  <c r="G75" i="12" s="1"/>
  <c r="F35" i="12"/>
  <c r="F75" i="12" s="1"/>
  <c r="E35" i="12"/>
  <c r="D35" i="12"/>
  <c r="D75" i="12" s="1"/>
  <c r="C35" i="12"/>
  <c r="B35" i="12"/>
  <c r="B75" i="12" s="1"/>
  <c r="M34" i="12"/>
  <c r="M74" i="12" s="1"/>
  <c r="L34" i="12"/>
  <c r="L74" i="12" s="1"/>
  <c r="K34" i="12"/>
  <c r="K74" i="12" s="1"/>
  <c r="J34" i="12"/>
  <c r="J74" i="12" s="1"/>
  <c r="I34" i="12"/>
  <c r="H34" i="12"/>
  <c r="H74" i="12" s="1"/>
  <c r="G34" i="12"/>
  <c r="F34" i="12"/>
  <c r="F74" i="12" s="1"/>
  <c r="E34" i="12"/>
  <c r="E74" i="12" s="1"/>
  <c r="D34" i="12"/>
  <c r="D74" i="12" s="1"/>
  <c r="C34" i="12"/>
  <c r="C74" i="12" s="1"/>
  <c r="B34" i="12"/>
  <c r="B74" i="12" s="1"/>
  <c r="M33" i="12"/>
  <c r="L33" i="12"/>
  <c r="L73" i="12" s="1"/>
  <c r="K33" i="12"/>
  <c r="J33" i="12"/>
  <c r="J73" i="12" s="1"/>
  <c r="I33" i="12"/>
  <c r="I73" i="12" s="1"/>
  <c r="H33" i="12"/>
  <c r="H73" i="12" s="1"/>
  <c r="G33" i="12"/>
  <c r="G73" i="12" s="1"/>
  <c r="F33" i="12"/>
  <c r="F73" i="12" s="1"/>
  <c r="E33" i="12"/>
  <c r="D33" i="12"/>
  <c r="D73" i="12" s="1"/>
  <c r="C33" i="12"/>
  <c r="B33" i="12"/>
  <c r="B73" i="12" s="1"/>
  <c r="M32" i="12"/>
  <c r="M72" i="12" s="1"/>
  <c r="L32" i="12"/>
  <c r="L72" i="12" s="1"/>
  <c r="K32" i="12"/>
  <c r="K72" i="12" s="1"/>
  <c r="J32" i="12"/>
  <c r="J72" i="12" s="1"/>
  <c r="I32" i="12"/>
  <c r="H32" i="12"/>
  <c r="H72" i="12" s="1"/>
  <c r="G32" i="12"/>
  <c r="F32" i="12"/>
  <c r="F72" i="12" s="1"/>
  <c r="E32" i="12"/>
  <c r="E72" i="12" s="1"/>
  <c r="D32" i="12"/>
  <c r="D72" i="12" s="1"/>
  <c r="C32" i="12"/>
  <c r="C72" i="12" s="1"/>
  <c r="B32" i="12"/>
  <c r="B72" i="12" s="1"/>
  <c r="M31" i="12"/>
  <c r="L31" i="12"/>
  <c r="L71" i="12" s="1"/>
  <c r="K31" i="12"/>
  <c r="J31" i="12"/>
  <c r="J71" i="12" s="1"/>
  <c r="I31" i="12"/>
  <c r="I71" i="12" s="1"/>
  <c r="H31" i="12"/>
  <c r="H71" i="12" s="1"/>
  <c r="G31" i="12"/>
  <c r="G71" i="12" s="1"/>
  <c r="F31" i="12"/>
  <c r="F71" i="12" s="1"/>
  <c r="E31" i="12"/>
  <c r="D31" i="12"/>
  <c r="D71" i="12" s="1"/>
  <c r="C31" i="12"/>
  <c r="B31" i="12"/>
  <c r="B71" i="12" s="1"/>
  <c r="M30" i="12"/>
  <c r="M70" i="12" s="1"/>
  <c r="L30" i="12"/>
  <c r="L70" i="12" s="1"/>
  <c r="K30" i="12"/>
  <c r="K70" i="12" s="1"/>
  <c r="J30" i="12"/>
  <c r="J70" i="12" s="1"/>
  <c r="I30" i="12"/>
  <c r="H30" i="12"/>
  <c r="H70" i="12" s="1"/>
  <c r="G30" i="12"/>
  <c r="F30" i="12"/>
  <c r="F70" i="12" s="1"/>
  <c r="E30" i="12"/>
  <c r="E70" i="12" s="1"/>
  <c r="D30" i="12"/>
  <c r="D70" i="12" s="1"/>
  <c r="C30" i="12"/>
  <c r="C70" i="12" s="1"/>
  <c r="B30" i="12"/>
  <c r="B70" i="12" s="1"/>
  <c r="M29" i="12"/>
  <c r="M69" i="12" s="1"/>
  <c r="L29" i="12"/>
  <c r="K29" i="12"/>
  <c r="K69" i="12" s="1"/>
  <c r="J29" i="12"/>
  <c r="J69" i="12" s="1"/>
  <c r="I29" i="12"/>
  <c r="I69" i="12" s="1"/>
  <c r="H29" i="12"/>
  <c r="H69" i="12" s="1"/>
  <c r="G29" i="12"/>
  <c r="G69" i="12" s="1"/>
  <c r="F29" i="12"/>
  <c r="E29" i="12"/>
  <c r="E69" i="12" s="1"/>
  <c r="D29" i="12"/>
  <c r="C29" i="12"/>
  <c r="C69" i="12" s="1"/>
  <c r="B29" i="12"/>
  <c r="B69" i="12" s="1"/>
  <c r="M28" i="12"/>
  <c r="M68" i="12" s="1"/>
  <c r="L28" i="12"/>
  <c r="L68" i="12" s="1"/>
  <c r="K28" i="12"/>
  <c r="J28" i="12"/>
  <c r="J68" i="12" s="1"/>
  <c r="I28" i="12"/>
  <c r="H28" i="12"/>
  <c r="H68" i="12" s="1"/>
  <c r="G28" i="12"/>
  <c r="G68" i="12" s="1"/>
  <c r="F28" i="12"/>
  <c r="F68" i="12" s="1"/>
  <c r="E28" i="12"/>
  <c r="E68" i="12" s="1"/>
  <c r="D28" i="12"/>
  <c r="D68" i="12" s="1"/>
  <c r="C28" i="12"/>
  <c r="B28" i="12"/>
  <c r="B68" i="12" s="1"/>
  <c r="M27" i="12"/>
  <c r="M67" i="12" s="1"/>
  <c r="L27" i="12"/>
  <c r="L67" i="12" s="1"/>
  <c r="K27" i="12"/>
  <c r="K67" i="12" s="1"/>
  <c r="J27" i="12"/>
  <c r="J67" i="12" s="1"/>
  <c r="I27" i="12"/>
  <c r="I67" i="12" s="1"/>
  <c r="H27" i="12"/>
  <c r="G27" i="12"/>
  <c r="G67" i="12" s="1"/>
  <c r="F27" i="12"/>
  <c r="E27" i="12"/>
  <c r="E67" i="12" s="1"/>
  <c r="D27" i="12"/>
  <c r="D67" i="12" s="1"/>
  <c r="C27" i="12"/>
  <c r="C67" i="12" s="1"/>
  <c r="B27" i="12"/>
  <c r="B67" i="12" s="1"/>
  <c r="M26" i="12"/>
  <c r="L26" i="12"/>
  <c r="L66" i="12" s="1"/>
  <c r="K26" i="12"/>
  <c r="J26" i="12"/>
  <c r="J66" i="12" s="1"/>
  <c r="I26" i="12"/>
  <c r="I66" i="12" s="1"/>
  <c r="H26" i="12"/>
  <c r="H66" i="12" s="1"/>
  <c r="G26" i="12"/>
  <c r="G66" i="12" s="1"/>
  <c r="F26" i="12"/>
  <c r="F66" i="12" s="1"/>
  <c r="E26" i="12"/>
  <c r="D26" i="12"/>
  <c r="D66" i="12" s="1"/>
  <c r="C26" i="12"/>
  <c r="B26" i="12"/>
  <c r="B66" i="12" s="1"/>
  <c r="M25" i="12"/>
  <c r="M65" i="12" s="1"/>
  <c r="L25" i="12"/>
  <c r="L65" i="12" s="1"/>
  <c r="K25" i="12"/>
  <c r="K65" i="12" s="1"/>
  <c r="J25" i="12"/>
  <c r="I25" i="12"/>
  <c r="I65" i="12" s="1"/>
  <c r="H25" i="12"/>
  <c r="G25" i="12"/>
  <c r="G65" i="12" s="1"/>
  <c r="F25" i="12"/>
  <c r="F65" i="12" s="1"/>
  <c r="E25" i="12"/>
  <c r="E65" i="12" s="1"/>
  <c r="D25" i="12"/>
  <c r="D65" i="12" s="1"/>
  <c r="C25" i="12"/>
  <c r="C65" i="12" s="1"/>
  <c r="B25" i="12"/>
  <c r="M24" i="12"/>
  <c r="L24" i="12"/>
  <c r="L64" i="12" s="1"/>
  <c r="K24" i="12"/>
  <c r="K64" i="12" s="1"/>
  <c r="J24" i="12"/>
  <c r="J64" i="12" s="1"/>
  <c r="I24" i="12"/>
  <c r="I64" i="12" s="1"/>
  <c r="H24" i="12"/>
  <c r="H64" i="12" s="1"/>
  <c r="G24" i="12"/>
  <c r="F24" i="12"/>
  <c r="F64" i="12" s="1"/>
  <c r="E24" i="12"/>
  <c r="D24" i="12"/>
  <c r="D64" i="12" s="1"/>
  <c r="C24" i="12"/>
  <c r="C64" i="12" s="1"/>
  <c r="B24" i="12"/>
  <c r="B64" i="12" s="1"/>
  <c r="A24" i="12"/>
  <c r="A25" i="12" s="1"/>
  <c r="A26" i="12" s="1"/>
  <c r="A27" i="12" s="1"/>
  <c r="A28" i="12" s="1"/>
  <c r="A29" i="12" s="1"/>
  <c r="A30" i="12" s="1"/>
  <c r="M23" i="12"/>
  <c r="M63" i="12" s="1"/>
  <c r="L23" i="12"/>
  <c r="K23" i="12"/>
  <c r="K63" i="12" s="1"/>
  <c r="J23" i="12"/>
  <c r="I23" i="12"/>
  <c r="I63" i="12" s="1"/>
  <c r="H23" i="12"/>
  <c r="H63" i="12" s="1"/>
  <c r="G23" i="12"/>
  <c r="G63" i="12" s="1"/>
  <c r="F23" i="12"/>
  <c r="F63" i="12" s="1"/>
  <c r="E23" i="12"/>
  <c r="E63" i="12" s="1"/>
  <c r="D23" i="12"/>
  <c r="C23" i="12"/>
  <c r="C63" i="12" s="1"/>
  <c r="B23" i="12"/>
  <c r="M18" i="12"/>
  <c r="L18" i="12"/>
  <c r="L58" i="12" s="1"/>
  <c r="K18" i="12"/>
  <c r="K58" i="12" s="1"/>
  <c r="J18" i="12"/>
  <c r="J58" i="12" s="1"/>
  <c r="I18" i="12"/>
  <c r="I58" i="12" s="1"/>
  <c r="H18" i="12"/>
  <c r="H58" i="12" s="1"/>
  <c r="G18" i="12"/>
  <c r="F18" i="12"/>
  <c r="E18" i="12"/>
  <c r="C18" i="12"/>
  <c r="C58" i="12" s="1"/>
  <c r="B18" i="12"/>
  <c r="B58" i="12" s="1"/>
  <c r="M17" i="12"/>
  <c r="M57" i="12" s="1"/>
  <c r="L17" i="12"/>
  <c r="L57" i="12" s="1"/>
  <c r="K17" i="12"/>
  <c r="J17" i="12"/>
  <c r="I17" i="12"/>
  <c r="H17" i="12"/>
  <c r="H57" i="12" s="1"/>
  <c r="G17" i="12"/>
  <c r="G57" i="12" s="1"/>
  <c r="F17" i="12"/>
  <c r="F57" i="12" s="1"/>
  <c r="E17" i="12"/>
  <c r="E57" i="12" s="1"/>
  <c r="C17" i="12"/>
  <c r="C57" i="12" s="1"/>
  <c r="B17" i="12"/>
  <c r="M16" i="12"/>
  <c r="L16" i="12"/>
  <c r="L56" i="12" s="1"/>
  <c r="K16" i="12"/>
  <c r="K56" i="12" s="1"/>
  <c r="J16" i="12"/>
  <c r="J56" i="12" s="1"/>
  <c r="I16" i="12"/>
  <c r="H16" i="12"/>
  <c r="H56" i="12" s="1"/>
  <c r="G16" i="12"/>
  <c r="G56" i="12" s="1"/>
  <c r="F16" i="12"/>
  <c r="E16" i="12"/>
  <c r="C16" i="12"/>
  <c r="C56" i="12" s="1"/>
  <c r="B16" i="12"/>
  <c r="B56" i="12" s="1"/>
  <c r="M15" i="12"/>
  <c r="M55" i="12" s="1"/>
  <c r="L15" i="12"/>
  <c r="L55" i="12" s="1"/>
  <c r="K15" i="12"/>
  <c r="K55" i="12" s="1"/>
  <c r="J15" i="12"/>
  <c r="J55" i="12" s="1"/>
  <c r="I15" i="12"/>
  <c r="H15" i="12"/>
  <c r="H55" i="12" s="1"/>
  <c r="G15" i="12"/>
  <c r="G55" i="12" s="1"/>
  <c r="F15" i="12"/>
  <c r="F55" i="12" s="1"/>
  <c r="E15" i="12"/>
  <c r="E55" i="12" s="1"/>
  <c r="C15" i="12"/>
  <c r="C55" i="12" s="1"/>
  <c r="B15" i="12"/>
  <c r="B55" i="12" s="1"/>
  <c r="M14" i="12"/>
  <c r="M54" i="12" s="1"/>
  <c r="L14" i="12"/>
  <c r="L54" i="12" s="1"/>
  <c r="K14" i="12"/>
  <c r="K54" i="12" s="1"/>
  <c r="J14" i="12"/>
  <c r="J54" i="12" s="1"/>
  <c r="I14" i="12"/>
  <c r="I54" i="12" s="1"/>
  <c r="H14" i="12"/>
  <c r="H54" i="12" s="1"/>
  <c r="G14" i="12"/>
  <c r="G54" i="12" s="1"/>
  <c r="F14" i="12"/>
  <c r="F54" i="12" s="1"/>
  <c r="E14" i="12"/>
  <c r="E54" i="12" s="1"/>
  <c r="C14" i="12"/>
  <c r="C54" i="12" s="1"/>
  <c r="B14" i="12"/>
  <c r="B54" i="12" s="1"/>
  <c r="M13" i="12"/>
  <c r="L13" i="12"/>
  <c r="L53" i="12" s="1"/>
  <c r="K13" i="12"/>
  <c r="K53" i="12" s="1"/>
  <c r="J13" i="12"/>
  <c r="I13" i="12"/>
  <c r="I53" i="12" s="1"/>
  <c r="H13" i="12"/>
  <c r="H53" i="12" s="1"/>
  <c r="G13" i="12"/>
  <c r="G53" i="12" s="1"/>
  <c r="F13" i="12"/>
  <c r="F53" i="12" s="1"/>
  <c r="E13" i="12"/>
  <c r="C13" i="12"/>
  <c r="C53" i="12" s="1"/>
  <c r="B13" i="12"/>
  <c r="B53" i="12" s="1"/>
  <c r="M12" i="12"/>
  <c r="L12" i="12"/>
  <c r="L52" i="12" s="1"/>
  <c r="K12" i="12"/>
  <c r="K52" i="12" s="1"/>
  <c r="J12" i="12"/>
  <c r="J52" i="12" s="1"/>
  <c r="I12" i="12"/>
  <c r="H12" i="12"/>
  <c r="H52" i="12" s="1"/>
  <c r="G12" i="12"/>
  <c r="G52" i="12" s="1"/>
  <c r="F12" i="12"/>
  <c r="F52" i="12" s="1"/>
  <c r="E12" i="12"/>
  <c r="C12" i="12"/>
  <c r="C52" i="12" s="1"/>
  <c r="B12" i="12"/>
  <c r="B52" i="12" s="1"/>
  <c r="M11" i="12"/>
  <c r="M51" i="12" s="1"/>
  <c r="L11" i="12"/>
  <c r="K11" i="12"/>
  <c r="K51" i="12" s="1"/>
  <c r="J11" i="12"/>
  <c r="J51" i="12" s="1"/>
  <c r="I11" i="12"/>
  <c r="I51" i="12" s="1"/>
  <c r="H11" i="12"/>
  <c r="H51" i="12" s="1"/>
  <c r="G11" i="12"/>
  <c r="G51" i="12" s="1"/>
  <c r="F11" i="12"/>
  <c r="E11" i="12"/>
  <c r="E51" i="12" s="1"/>
  <c r="C11" i="12"/>
  <c r="B11" i="12"/>
  <c r="M10" i="12"/>
  <c r="M50" i="12" s="1"/>
  <c r="L10" i="12"/>
  <c r="L50" i="12" s="1"/>
  <c r="K10" i="12"/>
  <c r="K50" i="12" s="1"/>
  <c r="J10" i="12"/>
  <c r="J50" i="12" s="1"/>
  <c r="I10" i="12"/>
  <c r="H10" i="12"/>
  <c r="G10" i="12"/>
  <c r="F10" i="12"/>
  <c r="F50" i="12" s="1"/>
  <c r="E10" i="12"/>
  <c r="E50" i="12" s="1"/>
  <c r="C10" i="12"/>
  <c r="C50" i="12" s="1"/>
  <c r="B10" i="12"/>
  <c r="B50" i="12" s="1"/>
  <c r="M9" i="12"/>
  <c r="L9" i="12"/>
  <c r="K9" i="12"/>
  <c r="K49" i="12" s="1"/>
  <c r="J9" i="12"/>
  <c r="J49" i="12" s="1"/>
  <c r="I9" i="12"/>
  <c r="I49" i="12" s="1"/>
  <c r="H9" i="12"/>
  <c r="H49" i="12" s="1"/>
  <c r="G9" i="12"/>
  <c r="G49" i="12" s="1"/>
  <c r="F9" i="12"/>
  <c r="E9" i="12"/>
  <c r="C9" i="12"/>
  <c r="C49" i="12" s="1"/>
  <c r="B9" i="12"/>
  <c r="B49" i="12" s="1"/>
  <c r="M8" i="12"/>
  <c r="L8" i="12"/>
  <c r="L48" i="12" s="1"/>
  <c r="K8" i="12"/>
  <c r="K48" i="12" s="1"/>
  <c r="J8" i="12"/>
  <c r="I8" i="12"/>
  <c r="H8" i="12"/>
  <c r="H48" i="12" s="1"/>
  <c r="G8" i="12"/>
  <c r="G48" i="12" s="1"/>
  <c r="F8" i="12"/>
  <c r="F48" i="12" s="1"/>
  <c r="E8" i="12"/>
  <c r="C8" i="12"/>
  <c r="C48" i="12" s="1"/>
  <c r="B8" i="12"/>
  <c r="B48" i="12" s="1"/>
  <c r="M7" i="12"/>
  <c r="M47" i="12" s="1"/>
  <c r="L7" i="12"/>
  <c r="L47" i="12" s="1"/>
  <c r="K7" i="12"/>
  <c r="K47" i="12" s="1"/>
  <c r="J7" i="12"/>
  <c r="J47" i="12" s="1"/>
  <c r="I7" i="12"/>
  <c r="I47" i="12" s="1"/>
  <c r="H7" i="12"/>
  <c r="H47" i="12" s="1"/>
  <c r="G7" i="12"/>
  <c r="G47" i="12" s="1"/>
  <c r="F7" i="12"/>
  <c r="E7" i="12"/>
  <c r="E47" i="12" s="1"/>
  <c r="C7" i="12"/>
  <c r="C47" i="12" s="1"/>
  <c r="B7" i="12"/>
  <c r="B47" i="12" s="1"/>
  <c r="A7" i="12"/>
  <c r="A8" i="12" s="1"/>
  <c r="A9" i="12" s="1"/>
  <c r="A10" i="12" s="1"/>
  <c r="A11" i="12" s="1"/>
  <c r="A12" i="12" s="1"/>
  <c r="M6" i="12"/>
  <c r="M46" i="12" s="1"/>
  <c r="L6" i="12"/>
  <c r="L46" i="12" s="1"/>
  <c r="K6" i="12"/>
  <c r="K46" i="12" s="1"/>
  <c r="J6" i="12"/>
  <c r="J46" i="12" s="1"/>
  <c r="I6" i="12"/>
  <c r="I46" i="12" s="1"/>
  <c r="H6" i="12"/>
  <c r="H46" i="12" s="1"/>
  <c r="G6" i="12"/>
  <c r="G46" i="12" s="1"/>
  <c r="F6" i="12"/>
  <c r="F46" i="12" s="1"/>
  <c r="E6" i="12"/>
  <c r="E46" i="12" s="1"/>
  <c r="C6" i="12"/>
  <c r="C46" i="12" s="1"/>
  <c r="B6" i="12"/>
  <c r="B46" i="12" s="1"/>
  <c r="A6" i="12"/>
  <c r="M5" i="12"/>
  <c r="M45" i="12" s="1"/>
  <c r="L5" i="12"/>
  <c r="K5" i="12"/>
  <c r="K45" i="12" s="1"/>
  <c r="J5" i="12"/>
  <c r="J45" i="12" s="1"/>
  <c r="I5" i="12"/>
  <c r="H5" i="12"/>
  <c r="H45" i="12" s="1"/>
  <c r="G5" i="12"/>
  <c r="G45" i="12" s="1"/>
  <c r="F5" i="12"/>
  <c r="F45" i="12" s="1"/>
  <c r="E5" i="12"/>
  <c r="E45" i="12" s="1"/>
  <c r="C5" i="12"/>
  <c r="B5" i="12"/>
  <c r="B45" i="12" s="1"/>
  <c r="S61" i="3" l="1"/>
  <c r="S59" i="3"/>
  <c r="S53" i="3"/>
  <c r="K66" i="3"/>
  <c r="J61" i="3"/>
  <c r="L17" i="3"/>
  <c r="L16" i="3"/>
  <c r="L15" i="3"/>
  <c r="L14" i="3"/>
  <c r="L13" i="3"/>
  <c r="L12" i="3"/>
  <c r="L11" i="3"/>
  <c r="L10" i="3"/>
  <c r="L9" i="3"/>
  <c r="L8" i="3"/>
  <c r="L7" i="3"/>
  <c r="L6" i="3"/>
  <c r="L5" i="3"/>
  <c r="L4" i="3"/>
  <c r="C57" i="2"/>
  <c r="G57" i="2" s="1"/>
  <c r="C56" i="2"/>
  <c r="G56" i="2" s="1"/>
  <c r="C55" i="2"/>
  <c r="G55" i="2" s="1"/>
  <c r="C54" i="2"/>
  <c r="F54" i="2" s="1"/>
  <c r="C53" i="2"/>
  <c r="F53" i="2" s="1"/>
  <c r="C52" i="2"/>
  <c r="G52" i="2" s="1"/>
  <c r="C51" i="2"/>
  <c r="C50" i="2"/>
  <c r="G50" i="2" s="1"/>
  <c r="C49" i="2"/>
  <c r="F49" i="2" s="1"/>
  <c r="C48" i="2"/>
  <c r="G48" i="2" s="1"/>
  <c r="C47" i="2"/>
  <c r="F47" i="2" s="1"/>
  <c r="C46" i="2"/>
  <c r="G46" i="2" s="1"/>
  <c r="C45" i="2"/>
  <c r="G45" i="2" s="1"/>
  <c r="C44" i="2"/>
  <c r="G44" i="2" s="1"/>
  <c r="C43" i="2"/>
  <c r="G43" i="2" s="1"/>
  <c r="C42" i="2"/>
  <c r="G42" i="2" s="1"/>
  <c r="C41" i="2"/>
  <c r="C40" i="2"/>
  <c r="G40" i="2" s="1"/>
  <c r="C39" i="2"/>
  <c r="C38" i="2"/>
  <c r="G38" i="2" s="1"/>
  <c r="C37" i="2"/>
  <c r="G37" i="2" s="1"/>
  <c r="C36" i="2"/>
  <c r="G36" i="2" s="1"/>
  <c r="C35" i="2"/>
  <c r="G35" i="2" s="1"/>
  <c r="C34" i="2"/>
  <c r="G34" i="2" s="1"/>
  <c r="C33" i="2"/>
  <c r="G33" i="2" s="1"/>
  <c r="C32" i="2"/>
  <c r="G32" i="2" s="1"/>
  <c r="C31" i="2"/>
  <c r="F31" i="2" s="1"/>
  <c r="C30" i="2"/>
  <c r="G30" i="2" s="1"/>
  <c r="C29" i="2"/>
  <c r="G29" i="2" s="1"/>
  <c r="C28" i="2"/>
  <c r="G28" i="2" s="1"/>
  <c r="C27" i="2"/>
  <c r="G27" i="2" s="1"/>
  <c r="C26" i="2"/>
  <c r="F26" i="2" s="1"/>
  <c r="C25" i="2"/>
  <c r="G25" i="2" s="1"/>
  <c r="C24" i="2"/>
  <c r="F24" i="2" s="1"/>
  <c r="C23" i="2"/>
  <c r="G23" i="2" s="1"/>
  <c r="C22" i="2"/>
  <c r="G22" i="2" s="1"/>
  <c r="C21" i="2"/>
  <c r="G21" i="2" s="1"/>
  <c r="C20" i="2"/>
  <c r="G20" i="2" s="1"/>
  <c r="C19" i="2"/>
  <c r="G19" i="2" s="1"/>
  <c r="C18" i="2"/>
  <c r="F18" i="2" s="1"/>
  <c r="C17" i="2"/>
  <c r="F17" i="2" s="1"/>
  <c r="C16" i="2"/>
  <c r="G16" i="2" s="1"/>
  <c r="C15" i="2"/>
  <c r="G15" i="2" s="1"/>
  <c r="C14" i="2"/>
  <c r="G14" i="2" s="1"/>
  <c r="C13" i="2"/>
  <c r="C12" i="2"/>
  <c r="G12" i="2" s="1"/>
  <c r="C11" i="2"/>
  <c r="F11" i="2" s="1"/>
  <c r="C10" i="2"/>
  <c r="F10" i="2" s="1"/>
  <c r="C9" i="2"/>
  <c r="G9" i="2" s="1"/>
  <c r="C8" i="2"/>
  <c r="F8" i="2" s="1"/>
  <c r="C7" i="2"/>
  <c r="G7" i="2" s="1"/>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M65" i="5"/>
  <c r="L65" i="5"/>
  <c r="J64" i="5"/>
  <c r="N63" i="5"/>
  <c r="N60" i="5"/>
  <c r="M60" i="5"/>
  <c r="L59" i="5"/>
  <c r="K59" i="5"/>
  <c r="J58" i="5"/>
  <c r="K55" i="5"/>
  <c r="J54" i="5"/>
  <c r="A54" i="5"/>
  <c r="A55" i="5" s="1"/>
  <c r="A56" i="5" s="1"/>
  <c r="A57" i="5" s="1"/>
  <c r="A58" i="5" s="1"/>
  <c r="A59" i="5" s="1"/>
  <c r="A60" i="5" s="1"/>
  <c r="E50" i="5"/>
  <c r="N66" i="5" s="1"/>
  <c r="L49" i="5"/>
  <c r="K49" i="5"/>
  <c r="E49" i="5"/>
  <c r="K65" i="5" s="1"/>
  <c r="D49" i="5"/>
  <c r="C49" i="5"/>
  <c r="J48" i="5"/>
  <c r="I48" i="5"/>
  <c r="E48" i="5"/>
  <c r="N64" i="5" s="1"/>
  <c r="B48" i="5"/>
  <c r="O47" i="5"/>
  <c r="H47" i="5"/>
  <c r="G47" i="5"/>
  <c r="E47" i="5"/>
  <c r="M63" i="5" s="1"/>
  <c r="N46" i="5"/>
  <c r="M46" i="5"/>
  <c r="F46" i="5"/>
  <c r="E46" i="5"/>
  <c r="J62" i="5" s="1"/>
  <c r="L45" i="5"/>
  <c r="K45" i="5"/>
  <c r="E45" i="5"/>
  <c r="N61" i="5" s="1"/>
  <c r="D45" i="5"/>
  <c r="C45" i="5"/>
  <c r="J44" i="5"/>
  <c r="I44" i="5"/>
  <c r="E44" i="5"/>
  <c r="L60" i="5" s="1"/>
  <c r="H43" i="5"/>
  <c r="E43" i="5"/>
  <c r="J59" i="5" s="1"/>
  <c r="E42" i="5"/>
  <c r="N58" i="5" s="1"/>
  <c r="O41" i="5"/>
  <c r="N41" i="5"/>
  <c r="G41" i="5"/>
  <c r="F41" i="5"/>
  <c r="E41" i="5"/>
  <c r="N57" i="5" s="1"/>
  <c r="M40" i="5"/>
  <c r="E40" i="5"/>
  <c r="L56" i="5" s="1"/>
  <c r="M39" i="5"/>
  <c r="L39" i="5"/>
  <c r="E39" i="5"/>
  <c r="J55" i="5" s="1"/>
  <c r="D39" i="5"/>
  <c r="L38" i="5"/>
  <c r="K38" i="5"/>
  <c r="E38" i="5"/>
  <c r="N54" i="5" s="1"/>
  <c r="D38" i="5"/>
  <c r="C38" i="5"/>
  <c r="A38" i="5"/>
  <c r="A39" i="5" s="1"/>
  <c r="A40" i="5" s="1"/>
  <c r="A41" i="5" s="1"/>
  <c r="A42" i="5" s="1"/>
  <c r="A43" i="5" s="1"/>
  <c r="A44" i="5" s="1"/>
  <c r="K37" i="5"/>
  <c r="J37" i="5"/>
  <c r="E37" i="5"/>
  <c r="N53" i="5" s="1"/>
  <c r="C37" i="5"/>
  <c r="B37" i="5"/>
  <c r="N33" i="5"/>
  <c r="M33" i="5"/>
  <c r="L33" i="5"/>
  <c r="K33" i="5"/>
  <c r="J33" i="5"/>
  <c r="I33" i="5"/>
  <c r="I66" i="5" s="1"/>
  <c r="H33" i="5"/>
  <c r="H66" i="5" s="1"/>
  <c r="G33" i="5"/>
  <c r="G66" i="5" s="1"/>
  <c r="F33" i="5"/>
  <c r="F66" i="5" s="1"/>
  <c r="E33" i="5"/>
  <c r="E66" i="5" s="1"/>
  <c r="D33" i="5"/>
  <c r="D66" i="5" s="1"/>
  <c r="C33" i="5"/>
  <c r="C66" i="5" s="1"/>
  <c r="B33" i="5"/>
  <c r="B66" i="5" s="1"/>
  <c r="N32" i="5"/>
  <c r="M32" i="5"/>
  <c r="L32" i="5"/>
  <c r="K32" i="5"/>
  <c r="J32" i="5"/>
  <c r="I32" i="5"/>
  <c r="I65" i="5" s="1"/>
  <c r="H32" i="5"/>
  <c r="H65" i="5" s="1"/>
  <c r="G32" i="5"/>
  <c r="G65" i="5" s="1"/>
  <c r="F32" i="5"/>
  <c r="F65" i="5" s="1"/>
  <c r="E32" i="5"/>
  <c r="E65" i="5" s="1"/>
  <c r="D32" i="5"/>
  <c r="D65" i="5" s="1"/>
  <c r="C32" i="5"/>
  <c r="C65" i="5" s="1"/>
  <c r="B32" i="5"/>
  <c r="B65" i="5" s="1"/>
  <c r="N31" i="5"/>
  <c r="M31" i="5"/>
  <c r="L31" i="5"/>
  <c r="K31" i="5"/>
  <c r="J31" i="5"/>
  <c r="I31" i="5"/>
  <c r="I64" i="5" s="1"/>
  <c r="H31" i="5"/>
  <c r="H64" i="5" s="1"/>
  <c r="G31" i="5"/>
  <c r="G64" i="5" s="1"/>
  <c r="F31" i="5"/>
  <c r="F64" i="5" s="1"/>
  <c r="E31" i="5"/>
  <c r="E64" i="5" s="1"/>
  <c r="D31" i="5"/>
  <c r="D64" i="5" s="1"/>
  <c r="C31" i="5"/>
  <c r="C64" i="5" s="1"/>
  <c r="B31" i="5"/>
  <c r="B64" i="5" s="1"/>
  <c r="N30" i="5"/>
  <c r="M30" i="5"/>
  <c r="L30" i="5"/>
  <c r="K30" i="5"/>
  <c r="J30" i="5"/>
  <c r="I30" i="5"/>
  <c r="I63" i="5" s="1"/>
  <c r="H30" i="5"/>
  <c r="H63" i="5" s="1"/>
  <c r="G30" i="5"/>
  <c r="G63" i="5" s="1"/>
  <c r="F30" i="5"/>
  <c r="F63" i="5" s="1"/>
  <c r="E30" i="5"/>
  <c r="E63" i="5" s="1"/>
  <c r="D30" i="5"/>
  <c r="D63" i="5" s="1"/>
  <c r="C30" i="5"/>
  <c r="C63" i="5" s="1"/>
  <c r="B30" i="5"/>
  <c r="B63" i="5" s="1"/>
  <c r="N29" i="5"/>
  <c r="M29" i="5"/>
  <c r="L29" i="5"/>
  <c r="K29" i="5"/>
  <c r="J29" i="5"/>
  <c r="I29" i="5"/>
  <c r="I62" i="5" s="1"/>
  <c r="H29" i="5"/>
  <c r="H62" i="5" s="1"/>
  <c r="G29" i="5"/>
  <c r="G62" i="5" s="1"/>
  <c r="F29" i="5"/>
  <c r="F62" i="5" s="1"/>
  <c r="E29" i="5"/>
  <c r="E62" i="5" s="1"/>
  <c r="D29" i="5"/>
  <c r="D62" i="5" s="1"/>
  <c r="C29" i="5"/>
  <c r="C62" i="5" s="1"/>
  <c r="B29" i="5"/>
  <c r="B62" i="5" s="1"/>
  <c r="N28" i="5"/>
  <c r="M28" i="5"/>
  <c r="L28" i="5"/>
  <c r="K28" i="5"/>
  <c r="J28" i="5"/>
  <c r="I28" i="5"/>
  <c r="I61" i="5" s="1"/>
  <c r="H28" i="5"/>
  <c r="H61" i="5" s="1"/>
  <c r="G28" i="5"/>
  <c r="G61" i="5" s="1"/>
  <c r="F28" i="5"/>
  <c r="F61" i="5" s="1"/>
  <c r="E28" i="5"/>
  <c r="E61" i="5" s="1"/>
  <c r="D28" i="5"/>
  <c r="D61" i="5" s="1"/>
  <c r="C28" i="5"/>
  <c r="C61" i="5" s="1"/>
  <c r="B28" i="5"/>
  <c r="B61" i="5" s="1"/>
  <c r="N27" i="5"/>
  <c r="M27" i="5"/>
  <c r="L27" i="5"/>
  <c r="K27" i="5"/>
  <c r="J27" i="5"/>
  <c r="I27" i="5"/>
  <c r="I60" i="5" s="1"/>
  <c r="H27" i="5"/>
  <c r="H60" i="5" s="1"/>
  <c r="G27" i="5"/>
  <c r="G60" i="5" s="1"/>
  <c r="F27" i="5"/>
  <c r="F60" i="5" s="1"/>
  <c r="E27" i="5"/>
  <c r="E60" i="5" s="1"/>
  <c r="D27" i="5"/>
  <c r="D60" i="5" s="1"/>
  <c r="C27" i="5"/>
  <c r="C60" i="5" s="1"/>
  <c r="B27" i="5"/>
  <c r="B60" i="5" s="1"/>
  <c r="N26" i="5"/>
  <c r="M26" i="5"/>
  <c r="L26" i="5"/>
  <c r="K26" i="5"/>
  <c r="J26" i="5"/>
  <c r="I26" i="5"/>
  <c r="I59" i="5" s="1"/>
  <c r="H26" i="5"/>
  <c r="H59" i="5" s="1"/>
  <c r="G26" i="5"/>
  <c r="G59" i="5" s="1"/>
  <c r="F26" i="5"/>
  <c r="F59" i="5" s="1"/>
  <c r="E26" i="5"/>
  <c r="E59" i="5" s="1"/>
  <c r="D26" i="5"/>
  <c r="D59" i="5" s="1"/>
  <c r="C26" i="5"/>
  <c r="C59" i="5" s="1"/>
  <c r="B26" i="5"/>
  <c r="B59" i="5" s="1"/>
  <c r="N25" i="5"/>
  <c r="M25" i="5"/>
  <c r="L25" i="5"/>
  <c r="K25" i="5"/>
  <c r="J25" i="5"/>
  <c r="I25" i="5"/>
  <c r="I58" i="5" s="1"/>
  <c r="H25" i="5"/>
  <c r="H58" i="5" s="1"/>
  <c r="G25" i="5"/>
  <c r="G58" i="5" s="1"/>
  <c r="F25" i="5"/>
  <c r="F58" i="5" s="1"/>
  <c r="E25" i="5"/>
  <c r="E58" i="5" s="1"/>
  <c r="D25" i="5"/>
  <c r="D58" i="5" s="1"/>
  <c r="C25" i="5"/>
  <c r="C58" i="5" s="1"/>
  <c r="B25" i="5"/>
  <c r="B58" i="5" s="1"/>
  <c r="N24" i="5"/>
  <c r="M24" i="5"/>
  <c r="L24" i="5"/>
  <c r="K24" i="5"/>
  <c r="J24" i="5"/>
  <c r="I24" i="5"/>
  <c r="I57" i="5" s="1"/>
  <c r="H24" i="5"/>
  <c r="H57" i="5" s="1"/>
  <c r="G24" i="5"/>
  <c r="G57" i="5" s="1"/>
  <c r="F24" i="5"/>
  <c r="F57" i="5" s="1"/>
  <c r="E24" i="5"/>
  <c r="E57" i="5" s="1"/>
  <c r="D24" i="5"/>
  <c r="D57" i="5" s="1"/>
  <c r="C24" i="5"/>
  <c r="C57" i="5" s="1"/>
  <c r="B24" i="5"/>
  <c r="B57" i="5" s="1"/>
  <c r="N23" i="5"/>
  <c r="M23" i="5"/>
  <c r="L23" i="5"/>
  <c r="K23" i="5"/>
  <c r="J23" i="5"/>
  <c r="I23" i="5"/>
  <c r="I56" i="5" s="1"/>
  <c r="H23" i="5"/>
  <c r="H56" i="5" s="1"/>
  <c r="G23" i="5"/>
  <c r="G56" i="5" s="1"/>
  <c r="F23" i="5"/>
  <c r="F56" i="5" s="1"/>
  <c r="E23" i="5"/>
  <c r="E56" i="5" s="1"/>
  <c r="D23" i="5"/>
  <c r="D56" i="5" s="1"/>
  <c r="C23" i="5"/>
  <c r="C56" i="5" s="1"/>
  <c r="B23" i="5"/>
  <c r="B56" i="5" s="1"/>
  <c r="N22" i="5"/>
  <c r="M22" i="5"/>
  <c r="L22" i="5"/>
  <c r="K22" i="5"/>
  <c r="J22" i="5"/>
  <c r="I22" i="5"/>
  <c r="I55" i="5" s="1"/>
  <c r="H22" i="5"/>
  <c r="H55" i="5" s="1"/>
  <c r="G22" i="5"/>
  <c r="G55" i="5" s="1"/>
  <c r="F22" i="5"/>
  <c r="F55" i="5" s="1"/>
  <c r="E22" i="5"/>
  <c r="E55" i="5" s="1"/>
  <c r="D22" i="5"/>
  <c r="D55" i="5" s="1"/>
  <c r="C22" i="5"/>
  <c r="C55" i="5" s="1"/>
  <c r="B22" i="5"/>
  <c r="B55" i="5" s="1"/>
  <c r="N21" i="5"/>
  <c r="M21" i="5"/>
  <c r="L21" i="5"/>
  <c r="K21" i="5"/>
  <c r="J21" i="5"/>
  <c r="I21" i="5"/>
  <c r="I54" i="5" s="1"/>
  <c r="H21" i="5"/>
  <c r="H54" i="5" s="1"/>
  <c r="G21" i="5"/>
  <c r="G54" i="5" s="1"/>
  <c r="F21" i="5"/>
  <c r="F54" i="5" s="1"/>
  <c r="E21" i="5"/>
  <c r="E54" i="5" s="1"/>
  <c r="D21" i="5"/>
  <c r="D54" i="5" s="1"/>
  <c r="C21" i="5"/>
  <c r="C54" i="5" s="1"/>
  <c r="B21" i="5"/>
  <c r="B54" i="5" s="1"/>
  <c r="A21" i="5"/>
  <c r="A22" i="5" s="1"/>
  <c r="A23" i="5" s="1"/>
  <c r="A24" i="5" s="1"/>
  <c r="A25" i="5" s="1"/>
  <c r="A26" i="5" s="1"/>
  <c r="A27" i="5" s="1"/>
  <c r="N20" i="5"/>
  <c r="M20" i="5"/>
  <c r="L20" i="5"/>
  <c r="K20" i="5"/>
  <c r="J20" i="5"/>
  <c r="I20" i="5"/>
  <c r="I53" i="5" s="1"/>
  <c r="H20" i="5"/>
  <c r="H53" i="5" s="1"/>
  <c r="G20" i="5"/>
  <c r="G53" i="5" s="1"/>
  <c r="F20" i="5"/>
  <c r="F53" i="5" s="1"/>
  <c r="E20" i="5"/>
  <c r="E53" i="5" s="1"/>
  <c r="D20" i="5"/>
  <c r="D53" i="5" s="1"/>
  <c r="C20" i="5"/>
  <c r="C53" i="5" s="1"/>
  <c r="B20" i="5"/>
  <c r="B53" i="5" s="1"/>
  <c r="O17" i="5"/>
  <c r="O50" i="5" s="1"/>
  <c r="N17" i="5"/>
  <c r="N50" i="5" s="1"/>
  <c r="M17" i="5"/>
  <c r="M50" i="5" s="1"/>
  <c r="L17" i="5"/>
  <c r="L50" i="5" s="1"/>
  <c r="K17" i="5"/>
  <c r="K50" i="5" s="1"/>
  <c r="J17" i="5"/>
  <c r="J50" i="5" s="1"/>
  <c r="I17" i="5"/>
  <c r="I50" i="5" s="1"/>
  <c r="H17" i="5"/>
  <c r="H50" i="5" s="1"/>
  <c r="G17" i="5"/>
  <c r="G50" i="5" s="1"/>
  <c r="F17" i="5"/>
  <c r="F50" i="5" s="1"/>
  <c r="D17" i="5"/>
  <c r="D50" i="5" s="1"/>
  <c r="C17" i="5"/>
  <c r="C50" i="5" s="1"/>
  <c r="B17" i="5"/>
  <c r="B50" i="5" s="1"/>
  <c r="O16" i="5"/>
  <c r="O49" i="5" s="1"/>
  <c r="N16" i="5"/>
  <c r="N49" i="5" s="1"/>
  <c r="M16" i="5"/>
  <c r="M49" i="5" s="1"/>
  <c r="L16" i="5"/>
  <c r="K16" i="5"/>
  <c r="J16" i="5"/>
  <c r="J49" i="5" s="1"/>
  <c r="I16" i="5"/>
  <c r="I49" i="5" s="1"/>
  <c r="H16" i="5"/>
  <c r="H49" i="5" s="1"/>
  <c r="G16" i="5"/>
  <c r="G49" i="5" s="1"/>
  <c r="F16" i="5"/>
  <c r="F49" i="5" s="1"/>
  <c r="D16" i="5"/>
  <c r="C16" i="5"/>
  <c r="B16" i="5"/>
  <c r="B49" i="5" s="1"/>
  <c r="O15" i="5"/>
  <c r="O48" i="5" s="1"/>
  <c r="N15" i="5"/>
  <c r="N48" i="5" s="1"/>
  <c r="M15" i="5"/>
  <c r="M48" i="5" s="1"/>
  <c r="L15" i="5"/>
  <c r="L48" i="5" s="1"/>
  <c r="K15" i="5"/>
  <c r="K48" i="5" s="1"/>
  <c r="J15" i="5"/>
  <c r="I15" i="5"/>
  <c r="H15" i="5"/>
  <c r="H48" i="5" s="1"/>
  <c r="G15" i="5"/>
  <c r="G48" i="5" s="1"/>
  <c r="F15" i="5"/>
  <c r="F48" i="5" s="1"/>
  <c r="D15" i="5"/>
  <c r="D48" i="5" s="1"/>
  <c r="C15" i="5"/>
  <c r="C48" i="5" s="1"/>
  <c r="B15" i="5"/>
  <c r="O14" i="5"/>
  <c r="N14" i="5"/>
  <c r="N47" i="5" s="1"/>
  <c r="M14" i="5"/>
  <c r="M47" i="5" s="1"/>
  <c r="L14" i="5"/>
  <c r="L47" i="5" s="1"/>
  <c r="K14" i="5"/>
  <c r="K47" i="5" s="1"/>
  <c r="J14" i="5"/>
  <c r="J47" i="5" s="1"/>
  <c r="I14" i="5"/>
  <c r="I47" i="5" s="1"/>
  <c r="H14" i="5"/>
  <c r="G14" i="5"/>
  <c r="F14" i="5"/>
  <c r="F47" i="5" s="1"/>
  <c r="D14" i="5"/>
  <c r="D47" i="5" s="1"/>
  <c r="C14" i="5"/>
  <c r="C47" i="5" s="1"/>
  <c r="B14" i="5"/>
  <c r="B47" i="5" s="1"/>
  <c r="O13" i="5"/>
  <c r="O46" i="5" s="1"/>
  <c r="N13" i="5"/>
  <c r="M13" i="5"/>
  <c r="L13" i="5"/>
  <c r="L46" i="5" s="1"/>
  <c r="K13" i="5"/>
  <c r="K46" i="5" s="1"/>
  <c r="J13" i="5"/>
  <c r="J46" i="5" s="1"/>
  <c r="I13" i="5"/>
  <c r="I46" i="5" s="1"/>
  <c r="H13" i="5"/>
  <c r="H46" i="5" s="1"/>
  <c r="G13" i="5"/>
  <c r="G46" i="5" s="1"/>
  <c r="F13" i="5"/>
  <c r="D13" i="5"/>
  <c r="D46" i="5" s="1"/>
  <c r="C13" i="5"/>
  <c r="C46" i="5" s="1"/>
  <c r="B13" i="5"/>
  <c r="B46" i="5" s="1"/>
  <c r="O12" i="5"/>
  <c r="O45" i="5" s="1"/>
  <c r="N12" i="5"/>
  <c r="N45" i="5" s="1"/>
  <c r="M12" i="5"/>
  <c r="M45" i="5" s="1"/>
  <c r="L12" i="5"/>
  <c r="K12" i="5"/>
  <c r="J12" i="5"/>
  <c r="J45" i="5" s="1"/>
  <c r="I12" i="5"/>
  <c r="I45" i="5" s="1"/>
  <c r="H12" i="5"/>
  <c r="H45" i="5" s="1"/>
  <c r="G12" i="5"/>
  <c r="G45" i="5" s="1"/>
  <c r="F12" i="5"/>
  <c r="F45" i="5" s="1"/>
  <c r="D12" i="5"/>
  <c r="C12" i="5"/>
  <c r="B12" i="5"/>
  <c r="B45" i="5" s="1"/>
  <c r="O11" i="5"/>
  <c r="O44" i="5" s="1"/>
  <c r="N11" i="5"/>
  <c r="N44" i="5" s="1"/>
  <c r="M11" i="5"/>
  <c r="M44" i="5" s="1"/>
  <c r="L11" i="5"/>
  <c r="L44" i="5" s="1"/>
  <c r="K11" i="5"/>
  <c r="K44" i="5" s="1"/>
  <c r="J11" i="5"/>
  <c r="I11" i="5"/>
  <c r="H11" i="5"/>
  <c r="H44" i="5" s="1"/>
  <c r="G11" i="5"/>
  <c r="G44" i="5" s="1"/>
  <c r="F11" i="5"/>
  <c r="F44" i="5" s="1"/>
  <c r="D11" i="5"/>
  <c r="D44" i="5" s="1"/>
  <c r="C11" i="5"/>
  <c r="C44" i="5" s="1"/>
  <c r="B11" i="5"/>
  <c r="B44" i="5" s="1"/>
  <c r="O10" i="5"/>
  <c r="O43" i="5" s="1"/>
  <c r="N10" i="5"/>
  <c r="N43" i="5" s="1"/>
  <c r="M10" i="5"/>
  <c r="M43" i="5" s="1"/>
  <c r="L10" i="5"/>
  <c r="L43" i="5" s="1"/>
  <c r="K10" i="5"/>
  <c r="K43" i="5" s="1"/>
  <c r="J10" i="5"/>
  <c r="J43" i="5" s="1"/>
  <c r="I10" i="5"/>
  <c r="I43" i="5" s="1"/>
  <c r="H10" i="5"/>
  <c r="G10" i="5"/>
  <c r="G43" i="5" s="1"/>
  <c r="F10" i="5"/>
  <c r="F43" i="5" s="1"/>
  <c r="D10" i="5"/>
  <c r="D43" i="5" s="1"/>
  <c r="C10" i="5"/>
  <c r="C43" i="5" s="1"/>
  <c r="B10" i="5"/>
  <c r="B43" i="5" s="1"/>
  <c r="O9" i="5"/>
  <c r="O42" i="5" s="1"/>
  <c r="N9" i="5"/>
  <c r="N42" i="5" s="1"/>
  <c r="M9" i="5"/>
  <c r="M42" i="5" s="1"/>
  <c r="L9" i="5"/>
  <c r="L42" i="5" s="1"/>
  <c r="K9" i="5"/>
  <c r="K42" i="5" s="1"/>
  <c r="J9" i="5"/>
  <c r="J42" i="5" s="1"/>
  <c r="I9" i="5"/>
  <c r="I42" i="5" s="1"/>
  <c r="H9" i="5"/>
  <c r="H42" i="5" s="1"/>
  <c r="G9" i="5"/>
  <c r="G42" i="5" s="1"/>
  <c r="F9" i="5"/>
  <c r="F42" i="5" s="1"/>
  <c r="D9" i="5"/>
  <c r="D42" i="5" s="1"/>
  <c r="C9" i="5"/>
  <c r="C42" i="5" s="1"/>
  <c r="B9" i="5"/>
  <c r="B42" i="5" s="1"/>
  <c r="O8" i="5"/>
  <c r="N8" i="5"/>
  <c r="M8" i="5"/>
  <c r="M41" i="5" s="1"/>
  <c r="L8" i="5"/>
  <c r="L41" i="5" s="1"/>
  <c r="K8" i="5"/>
  <c r="K41" i="5" s="1"/>
  <c r="J8" i="5"/>
  <c r="J41" i="5" s="1"/>
  <c r="I8" i="5"/>
  <c r="I41" i="5" s="1"/>
  <c r="H8" i="5"/>
  <c r="H41" i="5" s="1"/>
  <c r="G8" i="5"/>
  <c r="F8" i="5"/>
  <c r="D8" i="5"/>
  <c r="D41" i="5" s="1"/>
  <c r="C8" i="5"/>
  <c r="C41" i="5" s="1"/>
  <c r="B8" i="5"/>
  <c r="B41" i="5" s="1"/>
  <c r="O7" i="5"/>
  <c r="O40" i="5" s="1"/>
  <c r="N7" i="5"/>
  <c r="N40" i="5" s="1"/>
  <c r="M7" i="5"/>
  <c r="L7" i="5"/>
  <c r="L40" i="5" s="1"/>
  <c r="K7" i="5"/>
  <c r="K40" i="5" s="1"/>
  <c r="J7" i="5"/>
  <c r="J40" i="5" s="1"/>
  <c r="I7" i="5"/>
  <c r="I40" i="5" s="1"/>
  <c r="H7" i="5"/>
  <c r="H40" i="5" s="1"/>
  <c r="G7" i="5"/>
  <c r="G40" i="5" s="1"/>
  <c r="F7" i="5"/>
  <c r="F40" i="5" s="1"/>
  <c r="D7" i="5"/>
  <c r="D40" i="5" s="1"/>
  <c r="C7" i="5"/>
  <c r="C40" i="5" s="1"/>
  <c r="B7" i="5"/>
  <c r="B40" i="5" s="1"/>
  <c r="O6" i="5"/>
  <c r="O39" i="5" s="1"/>
  <c r="N6" i="5"/>
  <c r="N39" i="5" s="1"/>
  <c r="M6" i="5"/>
  <c r="L6" i="5"/>
  <c r="K6" i="5"/>
  <c r="K39" i="5" s="1"/>
  <c r="J6" i="5"/>
  <c r="J39" i="5" s="1"/>
  <c r="I6" i="5"/>
  <c r="I39" i="5" s="1"/>
  <c r="H6" i="5"/>
  <c r="H39" i="5" s="1"/>
  <c r="G6" i="5"/>
  <c r="G39" i="5" s="1"/>
  <c r="F6" i="5"/>
  <c r="F39" i="5" s="1"/>
  <c r="D6" i="5"/>
  <c r="C6" i="5"/>
  <c r="C39" i="5" s="1"/>
  <c r="B6" i="5"/>
  <c r="B39" i="5" s="1"/>
  <c r="A6" i="5"/>
  <c r="A7" i="5" s="1"/>
  <c r="A8" i="5" s="1"/>
  <c r="A9" i="5" s="1"/>
  <c r="A10" i="5" s="1"/>
  <c r="A11" i="5" s="1"/>
  <c r="O5" i="5"/>
  <c r="O38" i="5" s="1"/>
  <c r="N5" i="5"/>
  <c r="N38" i="5" s="1"/>
  <c r="M5" i="5"/>
  <c r="M38" i="5" s="1"/>
  <c r="L5" i="5"/>
  <c r="K5" i="5"/>
  <c r="J5" i="5"/>
  <c r="J38" i="5" s="1"/>
  <c r="I5" i="5"/>
  <c r="I38" i="5" s="1"/>
  <c r="H5" i="5"/>
  <c r="H38" i="5" s="1"/>
  <c r="G5" i="5"/>
  <c r="G38" i="5" s="1"/>
  <c r="F5" i="5"/>
  <c r="F38" i="5" s="1"/>
  <c r="D5" i="5"/>
  <c r="C5" i="5"/>
  <c r="B5" i="5"/>
  <c r="B38" i="5" s="1"/>
  <c r="A5" i="5"/>
  <c r="O4" i="5"/>
  <c r="O37" i="5" s="1"/>
  <c r="N4" i="5"/>
  <c r="N37" i="5" s="1"/>
  <c r="M4" i="5"/>
  <c r="M37" i="5" s="1"/>
  <c r="L4" i="5"/>
  <c r="L37" i="5" s="1"/>
  <c r="K4" i="5"/>
  <c r="J4" i="5"/>
  <c r="I4" i="5"/>
  <c r="I37" i="5" s="1"/>
  <c r="H4" i="5"/>
  <c r="H37" i="5" s="1"/>
  <c r="G4" i="5"/>
  <c r="G37" i="5" s="1"/>
  <c r="F4" i="5"/>
  <c r="F37" i="5" s="1"/>
  <c r="D4" i="5"/>
  <c r="D37" i="5" s="1"/>
  <c r="C4" i="5"/>
  <c r="B4" i="5"/>
  <c r="A54" i="4"/>
  <c r="A55" i="4" s="1"/>
  <c r="A56" i="4" s="1"/>
  <c r="A57" i="4" s="1"/>
  <c r="A58" i="4" s="1"/>
  <c r="A59" i="4" s="1"/>
  <c r="A60" i="4" s="1"/>
  <c r="I52" i="4"/>
  <c r="H52" i="4"/>
  <c r="G52" i="4"/>
  <c r="F52" i="4"/>
  <c r="E52" i="4"/>
  <c r="D52" i="4"/>
  <c r="C52" i="4"/>
  <c r="B52" i="4"/>
  <c r="E50" i="4"/>
  <c r="D50" i="4"/>
  <c r="O49" i="4"/>
  <c r="L49" i="4"/>
  <c r="K49" i="4"/>
  <c r="J49" i="4"/>
  <c r="G49" i="4"/>
  <c r="E49" i="4"/>
  <c r="D49" i="4"/>
  <c r="C49" i="4"/>
  <c r="B49" i="4"/>
  <c r="M48" i="4"/>
  <c r="J48" i="4"/>
  <c r="I48" i="4"/>
  <c r="H48" i="4"/>
  <c r="E48" i="4"/>
  <c r="O47" i="4"/>
  <c r="N47" i="4"/>
  <c r="G47" i="4"/>
  <c r="F47" i="4"/>
  <c r="E47" i="4"/>
  <c r="N46" i="4"/>
  <c r="M46" i="4"/>
  <c r="L46" i="4"/>
  <c r="F46" i="4"/>
  <c r="E46" i="4"/>
  <c r="D46" i="4"/>
  <c r="L45" i="4"/>
  <c r="K45" i="4"/>
  <c r="J45" i="4"/>
  <c r="E45" i="4"/>
  <c r="C45" i="4"/>
  <c r="B45" i="4"/>
  <c r="M44" i="4"/>
  <c r="I44" i="4"/>
  <c r="H44" i="4"/>
  <c r="E44" i="4"/>
  <c r="O43" i="4"/>
  <c r="L43" i="4"/>
  <c r="G43" i="4"/>
  <c r="E43" i="4"/>
  <c r="E42" i="4"/>
  <c r="C42" i="4"/>
  <c r="O41" i="4"/>
  <c r="N41" i="4"/>
  <c r="M41" i="4"/>
  <c r="J41" i="4"/>
  <c r="G41" i="4"/>
  <c r="F41" i="4"/>
  <c r="E41" i="4"/>
  <c r="B41" i="4"/>
  <c r="N40" i="4"/>
  <c r="M40" i="4"/>
  <c r="L40" i="4"/>
  <c r="I40" i="4"/>
  <c r="F40" i="4"/>
  <c r="E40" i="4"/>
  <c r="D40" i="4"/>
  <c r="L39" i="4"/>
  <c r="K39" i="4"/>
  <c r="E39" i="4"/>
  <c r="D39" i="4"/>
  <c r="C39" i="4"/>
  <c r="L38" i="4"/>
  <c r="K38" i="4"/>
  <c r="J38" i="4"/>
  <c r="E38" i="4"/>
  <c r="D38" i="4"/>
  <c r="C38" i="4"/>
  <c r="B38" i="4"/>
  <c r="A38" i="4"/>
  <c r="A39" i="4" s="1"/>
  <c r="A40" i="4" s="1"/>
  <c r="A41" i="4" s="1"/>
  <c r="A42" i="4" s="1"/>
  <c r="A43" i="4" s="1"/>
  <c r="A44" i="4" s="1"/>
  <c r="K37" i="4"/>
  <c r="J37" i="4"/>
  <c r="I37" i="4"/>
  <c r="E37" i="4"/>
  <c r="B37" i="4"/>
  <c r="O36" i="4"/>
  <c r="L36" i="4"/>
  <c r="K36" i="4"/>
  <c r="F36" i="4"/>
  <c r="E36" i="4"/>
  <c r="D36" i="4"/>
  <c r="C36" i="4"/>
  <c r="B36" i="4"/>
  <c r="N33" i="4"/>
  <c r="N66" i="4" s="1"/>
  <c r="M33" i="4"/>
  <c r="M66" i="4" s="1"/>
  <c r="L33" i="4"/>
  <c r="L66" i="4" s="1"/>
  <c r="K33" i="4"/>
  <c r="K66" i="4" s="1"/>
  <c r="J33" i="4"/>
  <c r="J66" i="4" s="1"/>
  <c r="I33" i="4"/>
  <c r="I66" i="4" s="1"/>
  <c r="H33" i="4"/>
  <c r="H66" i="4" s="1"/>
  <c r="G33" i="4"/>
  <c r="G66" i="4" s="1"/>
  <c r="F33" i="4"/>
  <c r="F66" i="4" s="1"/>
  <c r="E33" i="4"/>
  <c r="E66" i="4" s="1"/>
  <c r="D33" i="4"/>
  <c r="D66" i="4" s="1"/>
  <c r="C33" i="4"/>
  <c r="C66" i="4" s="1"/>
  <c r="B33" i="4"/>
  <c r="B66" i="4" s="1"/>
  <c r="N32" i="4"/>
  <c r="N65" i="4" s="1"/>
  <c r="M32" i="4"/>
  <c r="M65" i="4" s="1"/>
  <c r="L32" i="4"/>
  <c r="L65" i="4" s="1"/>
  <c r="K32" i="4"/>
  <c r="K65" i="4" s="1"/>
  <c r="J32" i="4"/>
  <c r="J65" i="4" s="1"/>
  <c r="I32" i="4"/>
  <c r="I65" i="4" s="1"/>
  <c r="H32" i="4"/>
  <c r="H65" i="4" s="1"/>
  <c r="G32" i="4"/>
  <c r="G65" i="4" s="1"/>
  <c r="F32" i="4"/>
  <c r="F65" i="4" s="1"/>
  <c r="E32" i="4"/>
  <c r="E65" i="4" s="1"/>
  <c r="D32" i="4"/>
  <c r="D65" i="4" s="1"/>
  <c r="C32" i="4"/>
  <c r="C65" i="4" s="1"/>
  <c r="B32" i="4"/>
  <c r="B65" i="4" s="1"/>
  <c r="N31" i="4"/>
  <c r="N64" i="4" s="1"/>
  <c r="M31" i="4"/>
  <c r="M64" i="4" s="1"/>
  <c r="L31" i="4"/>
  <c r="L64" i="4" s="1"/>
  <c r="K31" i="4"/>
  <c r="K64" i="4" s="1"/>
  <c r="J31" i="4"/>
  <c r="J64" i="4" s="1"/>
  <c r="I31" i="4"/>
  <c r="I64" i="4" s="1"/>
  <c r="H31" i="4"/>
  <c r="H64" i="4" s="1"/>
  <c r="G31" i="4"/>
  <c r="G64" i="4" s="1"/>
  <c r="F31" i="4"/>
  <c r="F64" i="4" s="1"/>
  <c r="E31" i="4"/>
  <c r="E64" i="4" s="1"/>
  <c r="D31" i="4"/>
  <c r="D64" i="4" s="1"/>
  <c r="C31" i="4"/>
  <c r="C64" i="4" s="1"/>
  <c r="B31" i="4"/>
  <c r="B64" i="4" s="1"/>
  <c r="N30" i="4"/>
  <c r="N63" i="4" s="1"/>
  <c r="M30" i="4"/>
  <c r="M63" i="4" s="1"/>
  <c r="L30" i="4"/>
  <c r="L63" i="4" s="1"/>
  <c r="K30" i="4"/>
  <c r="K63" i="4" s="1"/>
  <c r="J30" i="4"/>
  <c r="J63" i="4" s="1"/>
  <c r="I30" i="4"/>
  <c r="I63" i="4" s="1"/>
  <c r="H30" i="4"/>
  <c r="H63" i="4" s="1"/>
  <c r="G30" i="4"/>
  <c r="G63" i="4" s="1"/>
  <c r="F30" i="4"/>
  <c r="F63" i="4" s="1"/>
  <c r="E30" i="4"/>
  <c r="E63" i="4" s="1"/>
  <c r="D30" i="4"/>
  <c r="D63" i="4" s="1"/>
  <c r="C30" i="4"/>
  <c r="C63" i="4" s="1"/>
  <c r="B30" i="4"/>
  <c r="B63" i="4" s="1"/>
  <c r="N29" i="4"/>
  <c r="N62" i="4" s="1"/>
  <c r="M29" i="4"/>
  <c r="M62" i="4" s="1"/>
  <c r="L29" i="4"/>
  <c r="L62" i="4" s="1"/>
  <c r="K29" i="4"/>
  <c r="K62" i="4" s="1"/>
  <c r="J29" i="4"/>
  <c r="J62" i="4" s="1"/>
  <c r="I29" i="4"/>
  <c r="I62" i="4" s="1"/>
  <c r="H29" i="4"/>
  <c r="H62" i="4" s="1"/>
  <c r="G29" i="4"/>
  <c r="G62" i="4" s="1"/>
  <c r="F29" i="4"/>
  <c r="F62" i="4" s="1"/>
  <c r="E29" i="4"/>
  <c r="E62" i="4" s="1"/>
  <c r="D29" i="4"/>
  <c r="D62" i="4" s="1"/>
  <c r="C29" i="4"/>
  <c r="C62" i="4" s="1"/>
  <c r="B29" i="4"/>
  <c r="B62" i="4" s="1"/>
  <c r="N28" i="4"/>
  <c r="N61" i="4" s="1"/>
  <c r="M28" i="4"/>
  <c r="M61" i="4" s="1"/>
  <c r="L28" i="4"/>
  <c r="L61" i="4" s="1"/>
  <c r="K28" i="4"/>
  <c r="K61" i="4" s="1"/>
  <c r="J28" i="4"/>
  <c r="J61" i="4" s="1"/>
  <c r="I28" i="4"/>
  <c r="I61" i="4" s="1"/>
  <c r="H28" i="4"/>
  <c r="H61" i="4" s="1"/>
  <c r="G28" i="4"/>
  <c r="G61" i="4" s="1"/>
  <c r="F28" i="4"/>
  <c r="F61" i="4" s="1"/>
  <c r="E28" i="4"/>
  <c r="E61" i="4" s="1"/>
  <c r="D28" i="4"/>
  <c r="D61" i="4" s="1"/>
  <c r="C28" i="4"/>
  <c r="C61" i="4" s="1"/>
  <c r="B28" i="4"/>
  <c r="B61" i="4" s="1"/>
  <c r="N27" i="4"/>
  <c r="N60" i="4" s="1"/>
  <c r="M27" i="4"/>
  <c r="M60" i="4" s="1"/>
  <c r="L27" i="4"/>
  <c r="L60" i="4" s="1"/>
  <c r="K27" i="4"/>
  <c r="K60" i="4" s="1"/>
  <c r="J27" i="4"/>
  <c r="J60" i="4" s="1"/>
  <c r="I27" i="4"/>
  <c r="I60" i="4" s="1"/>
  <c r="H27" i="4"/>
  <c r="H60" i="4" s="1"/>
  <c r="G27" i="4"/>
  <c r="G60" i="4" s="1"/>
  <c r="F27" i="4"/>
  <c r="F60" i="4" s="1"/>
  <c r="E27" i="4"/>
  <c r="E60" i="4" s="1"/>
  <c r="D27" i="4"/>
  <c r="D60" i="4" s="1"/>
  <c r="C27" i="4"/>
  <c r="C60" i="4" s="1"/>
  <c r="B27" i="4"/>
  <c r="B60" i="4" s="1"/>
  <c r="N26" i="4"/>
  <c r="N59" i="4" s="1"/>
  <c r="M26" i="4"/>
  <c r="M59" i="4" s="1"/>
  <c r="L26" i="4"/>
  <c r="L59" i="4" s="1"/>
  <c r="K26" i="4"/>
  <c r="K59" i="4" s="1"/>
  <c r="J26" i="4"/>
  <c r="J59" i="4" s="1"/>
  <c r="I26" i="4"/>
  <c r="I59" i="4" s="1"/>
  <c r="H26" i="4"/>
  <c r="H59" i="4" s="1"/>
  <c r="G26" i="4"/>
  <c r="G59" i="4" s="1"/>
  <c r="F26" i="4"/>
  <c r="F59" i="4" s="1"/>
  <c r="E26" i="4"/>
  <c r="E59" i="4" s="1"/>
  <c r="D26" i="4"/>
  <c r="D59" i="4" s="1"/>
  <c r="C26" i="4"/>
  <c r="C59" i="4" s="1"/>
  <c r="B26" i="4"/>
  <c r="B59" i="4" s="1"/>
  <c r="N25" i="4"/>
  <c r="N58" i="4" s="1"/>
  <c r="M25" i="4"/>
  <c r="M58" i="4" s="1"/>
  <c r="L25" i="4"/>
  <c r="L58" i="4" s="1"/>
  <c r="K25" i="4"/>
  <c r="K58" i="4" s="1"/>
  <c r="J25" i="4"/>
  <c r="J58" i="4" s="1"/>
  <c r="I25" i="4"/>
  <c r="I58" i="4" s="1"/>
  <c r="H25" i="4"/>
  <c r="H58" i="4" s="1"/>
  <c r="G25" i="4"/>
  <c r="G58" i="4" s="1"/>
  <c r="F25" i="4"/>
  <c r="F58" i="4" s="1"/>
  <c r="E25" i="4"/>
  <c r="E58" i="4" s="1"/>
  <c r="D25" i="4"/>
  <c r="D58" i="4" s="1"/>
  <c r="C25" i="4"/>
  <c r="C58" i="4" s="1"/>
  <c r="B25" i="4"/>
  <c r="B58" i="4" s="1"/>
  <c r="N24" i="4"/>
  <c r="N57" i="4" s="1"/>
  <c r="M24" i="4"/>
  <c r="M57" i="4" s="1"/>
  <c r="L24" i="4"/>
  <c r="L57" i="4" s="1"/>
  <c r="K24" i="4"/>
  <c r="K57" i="4" s="1"/>
  <c r="J24" i="4"/>
  <c r="J57" i="4" s="1"/>
  <c r="I24" i="4"/>
  <c r="I57" i="4" s="1"/>
  <c r="H24" i="4"/>
  <c r="H57" i="4" s="1"/>
  <c r="G24" i="4"/>
  <c r="G57" i="4" s="1"/>
  <c r="F24" i="4"/>
  <c r="F57" i="4" s="1"/>
  <c r="E24" i="4"/>
  <c r="E57" i="4" s="1"/>
  <c r="D24" i="4"/>
  <c r="D57" i="4" s="1"/>
  <c r="C24" i="4"/>
  <c r="C57" i="4" s="1"/>
  <c r="B24" i="4"/>
  <c r="B57" i="4" s="1"/>
  <c r="N23" i="4"/>
  <c r="N56" i="4" s="1"/>
  <c r="M23" i="4"/>
  <c r="M56" i="4" s="1"/>
  <c r="L23" i="4"/>
  <c r="L56" i="4" s="1"/>
  <c r="K23" i="4"/>
  <c r="K56" i="4" s="1"/>
  <c r="J23" i="4"/>
  <c r="J56" i="4" s="1"/>
  <c r="I23" i="4"/>
  <c r="I56" i="4" s="1"/>
  <c r="H23" i="4"/>
  <c r="H56" i="4" s="1"/>
  <c r="G23" i="4"/>
  <c r="G56" i="4" s="1"/>
  <c r="F23" i="4"/>
  <c r="F56" i="4" s="1"/>
  <c r="E23" i="4"/>
  <c r="E56" i="4" s="1"/>
  <c r="D23" i="4"/>
  <c r="D56" i="4" s="1"/>
  <c r="C23" i="4"/>
  <c r="C56" i="4" s="1"/>
  <c r="B23" i="4"/>
  <c r="B56" i="4" s="1"/>
  <c r="N22" i="4"/>
  <c r="N55" i="4" s="1"/>
  <c r="M22" i="4"/>
  <c r="M55" i="4" s="1"/>
  <c r="L22" i="4"/>
  <c r="L55" i="4" s="1"/>
  <c r="K22" i="4"/>
  <c r="K55" i="4" s="1"/>
  <c r="J22" i="4"/>
  <c r="J55" i="4" s="1"/>
  <c r="I22" i="4"/>
  <c r="I55" i="4" s="1"/>
  <c r="H22" i="4"/>
  <c r="H55" i="4" s="1"/>
  <c r="G22" i="4"/>
  <c r="G55" i="4" s="1"/>
  <c r="F22" i="4"/>
  <c r="F55" i="4" s="1"/>
  <c r="E22" i="4"/>
  <c r="E55" i="4" s="1"/>
  <c r="D22" i="4"/>
  <c r="D55" i="4" s="1"/>
  <c r="C22" i="4"/>
  <c r="C55" i="4" s="1"/>
  <c r="B22" i="4"/>
  <c r="B55" i="4" s="1"/>
  <c r="N21" i="4"/>
  <c r="N54" i="4" s="1"/>
  <c r="M21" i="4"/>
  <c r="M54" i="4" s="1"/>
  <c r="L21" i="4"/>
  <c r="L54" i="4" s="1"/>
  <c r="K21" i="4"/>
  <c r="K54" i="4" s="1"/>
  <c r="J21" i="4"/>
  <c r="J54" i="4" s="1"/>
  <c r="I21" i="4"/>
  <c r="I54" i="4" s="1"/>
  <c r="H21" i="4"/>
  <c r="H54" i="4" s="1"/>
  <c r="G21" i="4"/>
  <c r="G54" i="4" s="1"/>
  <c r="F21" i="4"/>
  <c r="F54" i="4" s="1"/>
  <c r="E21" i="4"/>
  <c r="E54" i="4" s="1"/>
  <c r="D21" i="4"/>
  <c r="D54" i="4" s="1"/>
  <c r="C21" i="4"/>
  <c r="C54" i="4" s="1"/>
  <c r="B21" i="4"/>
  <c r="B54" i="4" s="1"/>
  <c r="A21" i="4"/>
  <c r="A22" i="4" s="1"/>
  <c r="A23" i="4" s="1"/>
  <c r="A24" i="4" s="1"/>
  <c r="A25" i="4" s="1"/>
  <c r="A26" i="4" s="1"/>
  <c r="A27" i="4" s="1"/>
  <c r="N20" i="4"/>
  <c r="N53" i="4" s="1"/>
  <c r="M20" i="4"/>
  <c r="M53" i="4" s="1"/>
  <c r="L20" i="4"/>
  <c r="L53" i="4" s="1"/>
  <c r="K20" i="4"/>
  <c r="K53" i="4" s="1"/>
  <c r="J20" i="4"/>
  <c r="J53" i="4" s="1"/>
  <c r="I20" i="4"/>
  <c r="I53" i="4" s="1"/>
  <c r="H20" i="4"/>
  <c r="H53" i="4" s="1"/>
  <c r="G20" i="4"/>
  <c r="G53" i="4" s="1"/>
  <c r="F20" i="4"/>
  <c r="F53" i="4" s="1"/>
  <c r="E20" i="4"/>
  <c r="E53" i="4" s="1"/>
  <c r="D20" i="4"/>
  <c r="D53" i="4" s="1"/>
  <c r="C20" i="4"/>
  <c r="C53" i="4" s="1"/>
  <c r="B20" i="4"/>
  <c r="B53" i="4" s="1"/>
  <c r="O17" i="4"/>
  <c r="O50" i="4" s="1"/>
  <c r="N17" i="4"/>
  <c r="N50" i="4" s="1"/>
  <c r="M17" i="4"/>
  <c r="M50" i="4" s="1"/>
  <c r="L17" i="4"/>
  <c r="L50" i="4" s="1"/>
  <c r="K17" i="4"/>
  <c r="K50" i="4" s="1"/>
  <c r="J17" i="4"/>
  <c r="J50" i="4" s="1"/>
  <c r="I17" i="4"/>
  <c r="I50" i="4" s="1"/>
  <c r="H17" i="4"/>
  <c r="H50" i="4" s="1"/>
  <c r="G17" i="4"/>
  <c r="G50" i="4" s="1"/>
  <c r="F17" i="4"/>
  <c r="F50" i="4" s="1"/>
  <c r="D17" i="4"/>
  <c r="C17" i="4"/>
  <c r="C50" i="4" s="1"/>
  <c r="B17" i="4"/>
  <c r="B50" i="4" s="1"/>
  <c r="O16" i="4"/>
  <c r="N16" i="4"/>
  <c r="N49" i="4" s="1"/>
  <c r="M16" i="4"/>
  <c r="M49" i="4" s="1"/>
  <c r="L16" i="4"/>
  <c r="K16" i="4"/>
  <c r="J16" i="4"/>
  <c r="I16" i="4"/>
  <c r="I49" i="4" s="1"/>
  <c r="H16" i="4"/>
  <c r="H49" i="4" s="1"/>
  <c r="G16" i="4"/>
  <c r="F16" i="4"/>
  <c r="F49" i="4" s="1"/>
  <c r="D16" i="4"/>
  <c r="C16" i="4"/>
  <c r="B16" i="4"/>
  <c r="O15" i="4"/>
  <c r="O48" i="4" s="1"/>
  <c r="N15" i="4"/>
  <c r="N48" i="4" s="1"/>
  <c r="M15" i="4"/>
  <c r="L15" i="4"/>
  <c r="L48" i="4" s="1"/>
  <c r="K15" i="4"/>
  <c r="K48" i="4" s="1"/>
  <c r="J15" i="4"/>
  <c r="I15" i="4"/>
  <c r="H15" i="4"/>
  <c r="G15" i="4"/>
  <c r="G48" i="4" s="1"/>
  <c r="F15" i="4"/>
  <c r="F48" i="4" s="1"/>
  <c r="D15" i="4"/>
  <c r="D48" i="4" s="1"/>
  <c r="C15" i="4"/>
  <c r="C48" i="4" s="1"/>
  <c r="B15" i="4"/>
  <c r="B48" i="4" s="1"/>
  <c r="O14" i="4"/>
  <c r="N14" i="4"/>
  <c r="M14" i="4"/>
  <c r="M47" i="4" s="1"/>
  <c r="L14" i="4"/>
  <c r="L47" i="4" s="1"/>
  <c r="K14" i="4"/>
  <c r="K47" i="4" s="1"/>
  <c r="J14" i="4"/>
  <c r="J47" i="4" s="1"/>
  <c r="I14" i="4"/>
  <c r="I47" i="4" s="1"/>
  <c r="H14" i="4"/>
  <c r="H47" i="4" s="1"/>
  <c r="G14" i="4"/>
  <c r="F14" i="4"/>
  <c r="D14" i="4"/>
  <c r="D47" i="4" s="1"/>
  <c r="C14" i="4"/>
  <c r="C47" i="4" s="1"/>
  <c r="B14" i="4"/>
  <c r="B47" i="4" s="1"/>
  <c r="O13" i="4"/>
  <c r="O46" i="4" s="1"/>
  <c r="N13" i="4"/>
  <c r="M13" i="4"/>
  <c r="L13" i="4"/>
  <c r="K13" i="4"/>
  <c r="K46" i="4" s="1"/>
  <c r="J13" i="4"/>
  <c r="J46" i="4" s="1"/>
  <c r="I13" i="4"/>
  <c r="I46" i="4" s="1"/>
  <c r="H13" i="4"/>
  <c r="H46" i="4" s="1"/>
  <c r="G13" i="4"/>
  <c r="G46" i="4" s="1"/>
  <c r="F13" i="4"/>
  <c r="D13" i="4"/>
  <c r="C13" i="4"/>
  <c r="C46" i="4" s="1"/>
  <c r="B13" i="4"/>
  <c r="B46" i="4" s="1"/>
  <c r="O12" i="4"/>
  <c r="O45" i="4" s="1"/>
  <c r="N12" i="4"/>
  <c r="N45" i="4" s="1"/>
  <c r="M12" i="4"/>
  <c r="M45" i="4" s="1"/>
  <c r="L12" i="4"/>
  <c r="K12" i="4"/>
  <c r="J12" i="4"/>
  <c r="I12" i="4"/>
  <c r="I45" i="4" s="1"/>
  <c r="H12" i="4"/>
  <c r="H45" i="4" s="1"/>
  <c r="G12" i="4"/>
  <c r="G45" i="4" s="1"/>
  <c r="F12" i="4"/>
  <c r="F45" i="4" s="1"/>
  <c r="D12" i="4"/>
  <c r="D45" i="4" s="1"/>
  <c r="C12" i="4"/>
  <c r="B12" i="4"/>
  <c r="O11" i="4"/>
  <c r="O44" i="4" s="1"/>
  <c r="N11" i="4"/>
  <c r="N44" i="4" s="1"/>
  <c r="M11" i="4"/>
  <c r="L11" i="4"/>
  <c r="L44" i="4" s="1"/>
  <c r="K11" i="4"/>
  <c r="K44" i="4" s="1"/>
  <c r="J11" i="4"/>
  <c r="J44" i="4" s="1"/>
  <c r="I11" i="4"/>
  <c r="H11" i="4"/>
  <c r="G11" i="4"/>
  <c r="G44" i="4" s="1"/>
  <c r="F11" i="4"/>
  <c r="F44" i="4" s="1"/>
  <c r="D11" i="4"/>
  <c r="D44" i="4" s="1"/>
  <c r="C11" i="4"/>
  <c r="C44" i="4" s="1"/>
  <c r="B11" i="4"/>
  <c r="B44" i="4" s="1"/>
  <c r="O10" i="4"/>
  <c r="N10" i="4"/>
  <c r="N43" i="4" s="1"/>
  <c r="M10" i="4"/>
  <c r="M43" i="4" s="1"/>
  <c r="L10" i="4"/>
  <c r="K10" i="4"/>
  <c r="K43" i="4" s="1"/>
  <c r="J10" i="4"/>
  <c r="J43" i="4" s="1"/>
  <c r="I10" i="4"/>
  <c r="I43" i="4" s="1"/>
  <c r="H10" i="4"/>
  <c r="H43" i="4" s="1"/>
  <c r="G10" i="4"/>
  <c r="F10" i="4"/>
  <c r="F43" i="4" s="1"/>
  <c r="D10" i="4"/>
  <c r="D43" i="4" s="1"/>
  <c r="C10" i="4"/>
  <c r="C43" i="4" s="1"/>
  <c r="B10" i="4"/>
  <c r="B43" i="4" s="1"/>
  <c r="O9" i="4"/>
  <c r="O42" i="4" s="1"/>
  <c r="N9" i="4"/>
  <c r="N42" i="4" s="1"/>
  <c r="M9" i="4"/>
  <c r="M42" i="4" s="1"/>
  <c r="L9" i="4"/>
  <c r="L42" i="4" s="1"/>
  <c r="K9" i="4"/>
  <c r="K42" i="4" s="1"/>
  <c r="J9" i="4"/>
  <c r="J42" i="4" s="1"/>
  <c r="I9" i="4"/>
  <c r="I42" i="4" s="1"/>
  <c r="H9" i="4"/>
  <c r="H42" i="4" s="1"/>
  <c r="G9" i="4"/>
  <c r="G42" i="4" s="1"/>
  <c r="F9" i="4"/>
  <c r="F42" i="4" s="1"/>
  <c r="D9" i="4"/>
  <c r="D42" i="4" s="1"/>
  <c r="C9" i="4"/>
  <c r="B9" i="4"/>
  <c r="B42" i="4" s="1"/>
  <c r="O8" i="4"/>
  <c r="N8" i="4"/>
  <c r="M8" i="4"/>
  <c r="L8" i="4"/>
  <c r="L41" i="4" s="1"/>
  <c r="K8" i="4"/>
  <c r="K41" i="4" s="1"/>
  <c r="J8" i="4"/>
  <c r="I8" i="4"/>
  <c r="I41" i="4" s="1"/>
  <c r="H8" i="4"/>
  <c r="H41" i="4" s="1"/>
  <c r="G8" i="4"/>
  <c r="F8" i="4"/>
  <c r="D8" i="4"/>
  <c r="D41" i="4" s="1"/>
  <c r="C8" i="4"/>
  <c r="C41" i="4" s="1"/>
  <c r="B8" i="4"/>
  <c r="O7" i="4"/>
  <c r="O40" i="4" s="1"/>
  <c r="N7" i="4"/>
  <c r="M7" i="4"/>
  <c r="L7" i="4"/>
  <c r="K7" i="4"/>
  <c r="K40" i="4" s="1"/>
  <c r="J7" i="4"/>
  <c r="J40" i="4" s="1"/>
  <c r="I7" i="4"/>
  <c r="H7" i="4"/>
  <c r="H40" i="4" s="1"/>
  <c r="G7" i="4"/>
  <c r="G40" i="4" s="1"/>
  <c r="F7" i="4"/>
  <c r="D7" i="4"/>
  <c r="C7" i="4"/>
  <c r="C40" i="4" s="1"/>
  <c r="B7" i="4"/>
  <c r="B40" i="4" s="1"/>
  <c r="A7" i="4"/>
  <c r="A8" i="4" s="1"/>
  <c r="A9" i="4" s="1"/>
  <c r="A10" i="4" s="1"/>
  <c r="A11" i="4" s="1"/>
  <c r="O6" i="4"/>
  <c r="O39" i="4" s="1"/>
  <c r="N6" i="4"/>
  <c r="N39" i="4" s="1"/>
  <c r="M6" i="4"/>
  <c r="M39" i="4" s="1"/>
  <c r="L6" i="4"/>
  <c r="K6" i="4"/>
  <c r="J6" i="4"/>
  <c r="J39" i="4" s="1"/>
  <c r="I6" i="4"/>
  <c r="I39" i="4" s="1"/>
  <c r="H6" i="4"/>
  <c r="H39" i="4" s="1"/>
  <c r="G6" i="4"/>
  <c r="G39" i="4" s="1"/>
  <c r="F6" i="4"/>
  <c r="F39" i="4" s="1"/>
  <c r="D6" i="4"/>
  <c r="C6" i="4"/>
  <c r="B6" i="4"/>
  <c r="B39" i="4" s="1"/>
  <c r="A6" i="4"/>
  <c r="O5" i="4"/>
  <c r="O38" i="4" s="1"/>
  <c r="N5" i="4"/>
  <c r="N38" i="4" s="1"/>
  <c r="M5" i="4"/>
  <c r="M38" i="4" s="1"/>
  <c r="L5" i="4"/>
  <c r="K5" i="4"/>
  <c r="J5" i="4"/>
  <c r="I5" i="4"/>
  <c r="I38" i="4" s="1"/>
  <c r="H5" i="4"/>
  <c r="H38" i="4" s="1"/>
  <c r="G5" i="4"/>
  <c r="G38" i="4" s="1"/>
  <c r="F5" i="4"/>
  <c r="F38" i="4" s="1"/>
  <c r="D5" i="4"/>
  <c r="C5" i="4"/>
  <c r="B5" i="4"/>
  <c r="A5" i="4"/>
  <c r="O4" i="4"/>
  <c r="O37" i="4" s="1"/>
  <c r="N4" i="4"/>
  <c r="N37" i="4" s="1"/>
  <c r="M4" i="4"/>
  <c r="M37" i="4" s="1"/>
  <c r="L4" i="4"/>
  <c r="L37" i="4" s="1"/>
  <c r="K4" i="4"/>
  <c r="J4" i="4"/>
  <c r="I4" i="4"/>
  <c r="H4" i="4"/>
  <c r="H37" i="4" s="1"/>
  <c r="G4" i="4"/>
  <c r="G37" i="4" s="1"/>
  <c r="F4" i="4"/>
  <c r="F37" i="4" s="1"/>
  <c r="D4" i="4"/>
  <c r="D37" i="4" s="1"/>
  <c r="C4" i="4"/>
  <c r="C37" i="4" s="1"/>
  <c r="B4" i="4"/>
  <c r="A54" i="3"/>
  <c r="A55" i="3" s="1"/>
  <c r="A56" i="3" s="1"/>
  <c r="A57" i="3" s="1"/>
  <c r="A58" i="3" s="1"/>
  <c r="A59" i="3" s="1"/>
  <c r="A60" i="3" s="1"/>
  <c r="T52" i="3"/>
  <c r="R52" i="3"/>
  <c r="Q52" i="3"/>
  <c r="M52" i="3"/>
  <c r="L52" i="3"/>
  <c r="H52" i="3"/>
  <c r="E52" i="3"/>
  <c r="E50" i="3"/>
  <c r="N50" i="3" s="1"/>
  <c r="E49" i="3"/>
  <c r="N49" i="3" s="1"/>
  <c r="E48" i="3"/>
  <c r="N48" i="3" s="1"/>
  <c r="E47" i="3"/>
  <c r="N47" i="3" s="1"/>
  <c r="E46" i="3"/>
  <c r="N46" i="3" s="1"/>
  <c r="E45" i="3"/>
  <c r="N45" i="3" s="1"/>
  <c r="E44" i="3"/>
  <c r="N44" i="3" s="1"/>
  <c r="E43" i="3"/>
  <c r="N43" i="3" s="1"/>
  <c r="E42" i="3"/>
  <c r="N42" i="3" s="1"/>
  <c r="E41" i="3"/>
  <c r="N41" i="3" s="1"/>
  <c r="E40" i="3"/>
  <c r="I56" i="3" s="1"/>
  <c r="E39" i="3"/>
  <c r="I55" i="3" s="1"/>
  <c r="E38" i="3"/>
  <c r="I54" i="3" s="1"/>
  <c r="A38" i="3"/>
  <c r="A39" i="3" s="1"/>
  <c r="A40" i="3" s="1"/>
  <c r="A41" i="3" s="1"/>
  <c r="A42" i="3" s="1"/>
  <c r="A43" i="3" s="1"/>
  <c r="A44" i="3" s="1"/>
  <c r="E37" i="3"/>
  <c r="I53" i="3" s="1"/>
  <c r="R36" i="3"/>
  <c r="O36" i="3"/>
  <c r="L36" i="3"/>
  <c r="F36" i="3"/>
  <c r="E36" i="3"/>
  <c r="D36" i="3"/>
  <c r="C36" i="3"/>
  <c r="B36" i="3"/>
  <c r="N33" i="3"/>
  <c r="Y66" i="3" s="1"/>
  <c r="M33" i="3"/>
  <c r="X66" i="3" s="1"/>
  <c r="L33" i="3"/>
  <c r="W66" i="3" s="1"/>
  <c r="K33" i="3"/>
  <c r="V66" i="3" s="1"/>
  <c r="J33" i="3"/>
  <c r="U66" i="3" s="1"/>
  <c r="I33" i="3"/>
  <c r="T66" i="3" s="1"/>
  <c r="H33" i="3"/>
  <c r="R66" i="3" s="1"/>
  <c r="G33" i="3"/>
  <c r="Q66" i="3" s="1"/>
  <c r="F33" i="3"/>
  <c r="M66" i="3" s="1"/>
  <c r="E33" i="3"/>
  <c r="L66" i="3" s="1"/>
  <c r="D33" i="3"/>
  <c r="H66" i="3" s="1"/>
  <c r="C33" i="3"/>
  <c r="E66" i="3" s="1"/>
  <c r="B33" i="3"/>
  <c r="B66" i="3" s="1"/>
  <c r="N32" i="3"/>
  <c r="Y65" i="3" s="1"/>
  <c r="M32" i="3"/>
  <c r="X65" i="3" s="1"/>
  <c r="L32" i="3"/>
  <c r="W65" i="3" s="1"/>
  <c r="K32" i="3"/>
  <c r="V65" i="3" s="1"/>
  <c r="J32" i="3"/>
  <c r="U65" i="3" s="1"/>
  <c r="I32" i="3"/>
  <c r="T65" i="3" s="1"/>
  <c r="H32" i="3"/>
  <c r="R65" i="3" s="1"/>
  <c r="G32" i="3"/>
  <c r="Q65" i="3" s="1"/>
  <c r="F32" i="3"/>
  <c r="M65" i="3" s="1"/>
  <c r="E32" i="3"/>
  <c r="L65" i="3" s="1"/>
  <c r="D32" i="3"/>
  <c r="H65" i="3" s="1"/>
  <c r="C32" i="3"/>
  <c r="E65" i="3" s="1"/>
  <c r="B32" i="3"/>
  <c r="B65" i="3" s="1"/>
  <c r="N31" i="3"/>
  <c r="Y64" i="3" s="1"/>
  <c r="M31" i="3"/>
  <c r="X64" i="3" s="1"/>
  <c r="L31" i="3"/>
  <c r="W64" i="3" s="1"/>
  <c r="K31" i="3"/>
  <c r="V64" i="3" s="1"/>
  <c r="J31" i="3"/>
  <c r="U64" i="3" s="1"/>
  <c r="I31" i="3"/>
  <c r="T64" i="3" s="1"/>
  <c r="H31" i="3"/>
  <c r="R64" i="3" s="1"/>
  <c r="G31" i="3"/>
  <c r="Q64" i="3" s="1"/>
  <c r="F31" i="3"/>
  <c r="M64" i="3" s="1"/>
  <c r="E31" i="3"/>
  <c r="L64" i="3" s="1"/>
  <c r="D31" i="3"/>
  <c r="H64" i="3" s="1"/>
  <c r="C31" i="3"/>
  <c r="E64" i="3" s="1"/>
  <c r="B31" i="3"/>
  <c r="B64" i="3" s="1"/>
  <c r="N30" i="3"/>
  <c r="Y63" i="3" s="1"/>
  <c r="M30" i="3"/>
  <c r="X63" i="3" s="1"/>
  <c r="L30" i="3"/>
  <c r="W63" i="3" s="1"/>
  <c r="K30" i="3"/>
  <c r="V63" i="3" s="1"/>
  <c r="J30" i="3"/>
  <c r="U63" i="3" s="1"/>
  <c r="I30" i="3"/>
  <c r="T63" i="3" s="1"/>
  <c r="H30" i="3"/>
  <c r="R63" i="3" s="1"/>
  <c r="G30" i="3"/>
  <c r="Q63" i="3" s="1"/>
  <c r="F30" i="3"/>
  <c r="M63" i="3" s="1"/>
  <c r="E30" i="3"/>
  <c r="L63" i="3" s="1"/>
  <c r="D30" i="3"/>
  <c r="H63" i="3" s="1"/>
  <c r="C30" i="3"/>
  <c r="E63" i="3" s="1"/>
  <c r="B30" i="3"/>
  <c r="B63" i="3" s="1"/>
  <c r="N29" i="3"/>
  <c r="Y62" i="3" s="1"/>
  <c r="M29" i="3"/>
  <c r="X62" i="3" s="1"/>
  <c r="L29" i="3"/>
  <c r="W62" i="3" s="1"/>
  <c r="K29" i="3"/>
  <c r="V62" i="3" s="1"/>
  <c r="J29" i="3"/>
  <c r="U62" i="3" s="1"/>
  <c r="I29" i="3"/>
  <c r="T62" i="3" s="1"/>
  <c r="H29" i="3"/>
  <c r="R62" i="3" s="1"/>
  <c r="G29" i="3"/>
  <c r="Q62" i="3" s="1"/>
  <c r="F29" i="3"/>
  <c r="M62" i="3" s="1"/>
  <c r="E29" i="3"/>
  <c r="L62" i="3" s="1"/>
  <c r="D29" i="3"/>
  <c r="H62" i="3" s="1"/>
  <c r="C29" i="3"/>
  <c r="E62" i="3" s="1"/>
  <c r="B29" i="3"/>
  <c r="B62" i="3" s="1"/>
  <c r="N28" i="3"/>
  <c r="Y61" i="3" s="1"/>
  <c r="M28" i="3"/>
  <c r="X61" i="3" s="1"/>
  <c r="L28" i="3"/>
  <c r="W61" i="3" s="1"/>
  <c r="K28" i="3"/>
  <c r="V61" i="3" s="1"/>
  <c r="J28" i="3"/>
  <c r="U61" i="3" s="1"/>
  <c r="I28" i="3"/>
  <c r="T61" i="3" s="1"/>
  <c r="H28" i="3"/>
  <c r="R61" i="3" s="1"/>
  <c r="G28" i="3"/>
  <c r="Q61" i="3" s="1"/>
  <c r="F28" i="3"/>
  <c r="M61" i="3" s="1"/>
  <c r="E28" i="3"/>
  <c r="L61" i="3" s="1"/>
  <c r="D28" i="3"/>
  <c r="H61" i="3" s="1"/>
  <c r="C28" i="3"/>
  <c r="E61" i="3" s="1"/>
  <c r="B28" i="3"/>
  <c r="B61" i="3" s="1"/>
  <c r="N27" i="3"/>
  <c r="Y60" i="3" s="1"/>
  <c r="M27" i="3"/>
  <c r="X60" i="3" s="1"/>
  <c r="L27" i="3"/>
  <c r="W60" i="3" s="1"/>
  <c r="K27" i="3"/>
  <c r="V60" i="3" s="1"/>
  <c r="J27" i="3"/>
  <c r="U60" i="3" s="1"/>
  <c r="I27" i="3"/>
  <c r="T60" i="3" s="1"/>
  <c r="H27" i="3"/>
  <c r="R60" i="3" s="1"/>
  <c r="G27" i="3"/>
  <c r="Q60" i="3" s="1"/>
  <c r="F27" i="3"/>
  <c r="M60" i="3" s="1"/>
  <c r="E27" i="3"/>
  <c r="L60" i="3" s="1"/>
  <c r="D27" i="3"/>
  <c r="H60" i="3" s="1"/>
  <c r="C27" i="3"/>
  <c r="E60" i="3" s="1"/>
  <c r="B27" i="3"/>
  <c r="B60" i="3" s="1"/>
  <c r="N26" i="3"/>
  <c r="Y59" i="3" s="1"/>
  <c r="M26" i="3"/>
  <c r="X59" i="3" s="1"/>
  <c r="L26" i="3"/>
  <c r="W59" i="3" s="1"/>
  <c r="K26" i="3"/>
  <c r="V59" i="3" s="1"/>
  <c r="J26" i="3"/>
  <c r="U59" i="3" s="1"/>
  <c r="I26" i="3"/>
  <c r="T59" i="3" s="1"/>
  <c r="H26" i="3"/>
  <c r="R59" i="3" s="1"/>
  <c r="G26" i="3"/>
  <c r="Q59" i="3" s="1"/>
  <c r="F26" i="3"/>
  <c r="M59" i="3" s="1"/>
  <c r="E26" i="3"/>
  <c r="L59" i="3" s="1"/>
  <c r="D26" i="3"/>
  <c r="H59" i="3" s="1"/>
  <c r="C26" i="3"/>
  <c r="E59" i="3" s="1"/>
  <c r="B26" i="3"/>
  <c r="B59" i="3" s="1"/>
  <c r="N25" i="3"/>
  <c r="Y58" i="3" s="1"/>
  <c r="M25" i="3"/>
  <c r="X58" i="3" s="1"/>
  <c r="L25" i="3"/>
  <c r="W58" i="3" s="1"/>
  <c r="K25" i="3"/>
  <c r="V58" i="3" s="1"/>
  <c r="J25" i="3"/>
  <c r="U58" i="3" s="1"/>
  <c r="I25" i="3"/>
  <c r="T58" i="3" s="1"/>
  <c r="H25" i="3"/>
  <c r="R58" i="3" s="1"/>
  <c r="G25" i="3"/>
  <c r="Q58" i="3" s="1"/>
  <c r="F25" i="3"/>
  <c r="M58" i="3" s="1"/>
  <c r="E25" i="3"/>
  <c r="L58" i="3" s="1"/>
  <c r="D25" i="3"/>
  <c r="H58" i="3" s="1"/>
  <c r="C25" i="3"/>
  <c r="E58" i="3" s="1"/>
  <c r="B25" i="3"/>
  <c r="B58" i="3" s="1"/>
  <c r="N24" i="3"/>
  <c r="Y57" i="3" s="1"/>
  <c r="M24" i="3"/>
  <c r="X57" i="3" s="1"/>
  <c r="L24" i="3"/>
  <c r="W57" i="3" s="1"/>
  <c r="K24" i="3"/>
  <c r="V57" i="3" s="1"/>
  <c r="J24" i="3"/>
  <c r="U57" i="3" s="1"/>
  <c r="I24" i="3"/>
  <c r="T57" i="3" s="1"/>
  <c r="H24" i="3"/>
  <c r="R57" i="3" s="1"/>
  <c r="G24" i="3"/>
  <c r="Q57" i="3" s="1"/>
  <c r="F24" i="3"/>
  <c r="M57" i="3" s="1"/>
  <c r="E24" i="3"/>
  <c r="L57" i="3" s="1"/>
  <c r="D24" i="3"/>
  <c r="H57" i="3" s="1"/>
  <c r="C24" i="3"/>
  <c r="E57" i="3" s="1"/>
  <c r="B24" i="3"/>
  <c r="B57" i="3" s="1"/>
  <c r="N23" i="3"/>
  <c r="Y56" i="3" s="1"/>
  <c r="M23" i="3"/>
  <c r="X56" i="3" s="1"/>
  <c r="L23" i="3"/>
  <c r="W56" i="3" s="1"/>
  <c r="K23" i="3"/>
  <c r="V56" i="3" s="1"/>
  <c r="J23" i="3"/>
  <c r="U56" i="3" s="1"/>
  <c r="I23" i="3"/>
  <c r="T56" i="3" s="1"/>
  <c r="H23" i="3"/>
  <c r="R56" i="3" s="1"/>
  <c r="G23" i="3"/>
  <c r="Q56" i="3" s="1"/>
  <c r="F23" i="3"/>
  <c r="M56" i="3" s="1"/>
  <c r="E23" i="3"/>
  <c r="L56" i="3" s="1"/>
  <c r="D23" i="3"/>
  <c r="H56" i="3" s="1"/>
  <c r="C23" i="3"/>
  <c r="E56" i="3" s="1"/>
  <c r="B23" i="3"/>
  <c r="B56" i="3" s="1"/>
  <c r="N22" i="3"/>
  <c r="Y55" i="3" s="1"/>
  <c r="M22" i="3"/>
  <c r="X55" i="3" s="1"/>
  <c r="L22" i="3"/>
  <c r="W55" i="3" s="1"/>
  <c r="K22" i="3"/>
  <c r="V55" i="3" s="1"/>
  <c r="J22" i="3"/>
  <c r="U55" i="3" s="1"/>
  <c r="I22" i="3"/>
  <c r="T55" i="3" s="1"/>
  <c r="H22" i="3"/>
  <c r="R55" i="3" s="1"/>
  <c r="G22" i="3"/>
  <c r="Q55" i="3" s="1"/>
  <c r="F22" i="3"/>
  <c r="M55" i="3" s="1"/>
  <c r="E22" i="3"/>
  <c r="L55" i="3" s="1"/>
  <c r="D22" i="3"/>
  <c r="H55" i="3" s="1"/>
  <c r="C22" i="3"/>
  <c r="E55" i="3" s="1"/>
  <c r="B22" i="3"/>
  <c r="B55" i="3" s="1"/>
  <c r="N21" i="3"/>
  <c r="Y54" i="3" s="1"/>
  <c r="M21" i="3"/>
  <c r="X54" i="3" s="1"/>
  <c r="L21" i="3"/>
  <c r="W54" i="3" s="1"/>
  <c r="K21" i="3"/>
  <c r="V54" i="3" s="1"/>
  <c r="J21" i="3"/>
  <c r="U54" i="3" s="1"/>
  <c r="I21" i="3"/>
  <c r="T54" i="3" s="1"/>
  <c r="H21" i="3"/>
  <c r="R54" i="3" s="1"/>
  <c r="G21" i="3"/>
  <c r="Q54" i="3" s="1"/>
  <c r="F21" i="3"/>
  <c r="M54" i="3" s="1"/>
  <c r="E21" i="3"/>
  <c r="L54" i="3" s="1"/>
  <c r="D21" i="3"/>
  <c r="H54" i="3" s="1"/>
  <c r="C21" i="3"/>
  <c r="E54" i="3" s="1"/>
  <c r="B21" i="3"/>
  <c r="B54" i="3" s="1"/>
  <c r="A21" i="3"/>
  <c r="A22" i="3" s="1"/>
  <c r="A23" i="3" s="1"/>
  <c r="A24" i="3" s="1"/>
  <c r="A25" i="3" s="1"/>
  <c r="A26" i="3" s="1"/>
  <c r="A27" i="3" s="1"/>
  <c r="N20" i="3"/>
  <c r="Y53" i="3" s="1"/>
  <c r="M20" i="3"/>
  <c r="X53" i="3" s="1"/>
  <c r="L20" i="3"/>
  <c r="W53" i="3" s="1"/>
  <c r="K20" i="3"/>
  <c r="V53" i="3" s="1"/>
  <c r="J20" i="3"/>
  <c r="U53" i="3" s="1"/>
  <c r="I20" i="3"/>
  <c r="T53" i="3" s="1"/>
  <c r="H20" i="3"/>
  <c r="R53" i="3" s="1"/>
  <c r="G20" i="3"/>
  <c r="Q53" i="3" s="1"/>
  <c r="F20" i="3"/>
  <c r="M53" i="3" s="1"/>
  <c r="E20" i="3"/>
  <c r="L53" i="3" s="1"/>
  <c r="D20" i="3"/>
  <c r="H53" i="3" s="1"/>
  <c r="C20" i="3"/>
  <c r="E53" i="3" s="1"/>
  <c r="B20" i="3"/>
  <c r="B53" i="3" s="1"/>
  <c r="P17" i="3"/>
  <c r="R50" i="3" s="1"/>
  <c r="O17" i="3"/>
  <c r="Q50" i="3" s="1"/>
  <c r="N17" i="3"/>
  <c r="P50" i="3" s="1"/>
  <c r="M17" i="3"/>
  <c r="O50" i="3" s="1"/>
  <c r="K17" i="3"/>
  <c r="L50" i="3" s="1"/>
  <c r="J17" i="3"/>
  <c r="J50" i="3" s="1"/>
  <c r="I17" i="3"/>
  <c r="I50" i="3" s="1"/>
  <c r="H17" i="3"/>
  <c r="H50" i="3" s="1"/>
  <c r="G17" i="3"/>
  <c r="G50" i="3" s="1"/>
  <c r="F17" i="3"/>
  <c r="F50" i="3" s="1"/>
  <c r="D17" i="3"/>
  <c r="D50" i="3" s="1"/>
  <c r="C17" i="3"/>
  <c r="C50" i="3" s="1"/>
  <c r="B17" i="3"/>
  <c r="B50" i="3" s="1"/>
  <c r="P16" i="3"/>
  <c r="R49" i="3" s="1"/>
  <c r="O16" i="3"/>
  <c r="Q49" i="3" s="1"/>
  <c r="N16" i="3"/>
  <c r="P49" i="3" s="1"/>
  <c r="M16" i="3"/>
  <c r="O49" i="3" s="1"/>
  <c r="K16" i="3"/>
  <c r="L49" i="3" s="1"/>
  <c r="J16" i="3"/>
  <c r="J49" i="3" s="1"/>
  <c r="I16" i="3"/>
  <c r="I49" i="3" s="1"/>
  <c r="H16" i="3"/>
  <c r="H49" i="3" s="1"/>
  <c r="G16" i="3"/>
  <c r="G49" i="3" s="1"/>
  <c r="F16" i="3"/>
  <c r="F49" i="3" s="1"/>
  <c r="D16" i="3"/>
  <c r="D49" i="3" s="1"/>
  <c r="C16" i="3"/>
  <c r="C49" i="3" s="1"/>
  <c r="B16" i="3"/>
  <c r="B49" i="3" s="1"/>
  <c r="P15" i="3"/>
  <c r="R48" i="3" s="1"/>
  <c r="O15" i="3"/>
  <c r="Q48" i="3" s="1"/>
  <c r="N15" i="3"/>
  <c r="P48" i="3" s="1"/>
  <c r="M15" i="3"/>
  <c r="O48" i="3" s="1"/>
  <c r="K15" i="3"/>
  <c r="L48" i="3" s="1"/>
  <c r="J15" i="3"/>
  <c r="J48" i="3" s="1"/>
  <c r="I15" i="3"/>
  <c r="I48" i="3" s="1"/>
  <c r="H15" i="3"/>
  <c r="H48" i="3" s="1"/>
  <c r="G15" i="3"/>
  <c r="G48" i="3" s="1"/>
  <c r="F15" i="3"/>
  <c r="F48" i="3" s="1"/>
  <c r="D15" i="3"/>
  <c r="D48" i="3" s="1"/>
  <c r="C15" i="3"/>
  <c r="C48" i="3" s="1"/>
  <c r="B15" i="3"/>
  <c r="B48" i="3" s="1"/>
  <c r="P14" i="3"/>
  <c r="R47" i="3" s="1"/>
  <c r="O14" i="3"/>
  <c r="Q47" i="3" s="1"/>
  <c r="N14" i="3"/>
  <c r="P47" i="3" s="1"/>
  <c r="M14" i="3"/>
  <c r="O47" i="3" s="1"/>
  <c r="K14" i="3"/>
  <c r="L47" i="3" s="1"/>
  <c r="J14" i="3"/>
  <c r="J47" i="3" s="1"/>
  <c r="I14" i="3"/>
  <c r="I47" i="3" s="1"/>
  <c r="H14" i="3"/>
  <c r="H47" i="3" s="1"/>
  <c r="G14" i="3"/>
  <c r="G47" i="3" s="1"/>
  <c r="F14" i="3"/>
  <c r="F47" i="3" s="1"/>
  <c r="D14" i="3"/>
  <c r="D47" i="3" s="1"/>
  <c r="C14" i="3"/>
  <c r="C47" i="3" s="1"/>
  <c r="B14" i="3"/>
  <c r="B47" i="3" s="1"/>
  <c r="P13" i="3"/>
  <c r="R46" i="3" s="1"/>
  <c r="O13" i="3"/>
  <c r="Q46" i="3" s="1"/>
  <c r="N13" i="3"/>
  <c r="P46" i="3" s="1"/>
  <c r="M13" i="3"/>
  <c r="O46" i="3" s="1"/>
  <c r="K13" i="3"/>
  <c r="L46" i="3" s="1"/>
  <c r="J13" i="3"/>
  <c r="J46" i="3" s="1"/>
  <c r="I13" i="3"/>
  <c r="I46" i="3" s="1"/>
  <c r="H13" i="3"/>
  <c r="H46" i="3" s="1"/>
  <c r="G13" i="3"/>
  <c r="G46" i="3" s="1"/>
  <c r="F13" i="3"/>
  <c r="F46" i="3" s="1"/>
  <c r="D13" i="3"/>
  <c r="D46" i="3" s="1"/>
  <c r="C13" i="3"/>
  <c r="C46" i="3" s="1"/>
  <c r="B13" i="3"/>
  <c r="B46" i="3" s="1"/>
  <c r="P12" i="3"/>
  <c r="R45" i="3" s="1"/>
  <c r="O12" i="3"/>
  <c r="Q45" i="3" s="1"/>
  <c r="N12" i="3"/>
  <c r="P45" i="3" s="1"/>
  <c r="M12" i="3"/>
  <c r="O45" i="3" s="1"/>
  <c r="K12" i="3"/>
  <c r="L45" i="3" s="1"/>
  <c r="J12" i="3"/>
  <c r="J45" i="3" s="1"/>
  <c r="I12" i="3"/>
  <c r="I45" i="3" s="1"/>
  <c r="H12" i="3"/>
  <c r="H45" i="3" s="1"/>
  <c r="G12" i="3"/>
  <c r="G45" i="3" s="1"/>
  <c r="F12" i="3"/>
  <c r="F45" i="3" s="1"/>
  <c r="D12" i="3"/>
  <c r="D45" i="3" s="1"/>
  <c r="C12" i="3"/>
  <c r="C45" i="3" s="1"/>
  <c r="B12" i="3"/>
  <c r="B45" i="3" s="1"/>
  <c r="P11" i="3"/>
  <c r="R44" i="3" s="1"/>
  <c r="O11" i="3"/>
  <c r="Q44" i="3" s="1"/>
  <c r="N11" i="3"/>
  <c r="P44" i="3" s="1"/>
  <c r="M11" i="3"/>
  <c r="O44" i="3" s="1"/>
  <c r="K11" i="3"/>
  <c r="L44" i="3" s="1"/>
  <c r="J11" i="3"/>
  <c r="J44" i="3" s="1"/>
  <c r="I11" i="3"/>
  <c r="I44" i="3" s="1"/>
  <c r="H11" i="3"/>
  <c r="H44" i="3" s="1"/>
  <c r="G11" i="3"/>
  <c r="G44" i="3" s="1"/>
  <c r="F11" i="3"/>
  <c r="F44" i="3" s="1"/>
  <c r="D11" i="3"/>
  <c r="D44" i="3" s="1"/>
  <c r="C11" i="3"/>
  <c r="C44" i="3" s="1"/>
  <c r="B11" i="3"/>
  <c r="B44" i="3" s="1"/>
  <c r="P10" i="3"/>
  <c r="R43" i="3" s="1"/>
  <c r="O10" i="3"/>
  <c r="Q43" i="3" s="1"/>
  <c r="N10" i="3"/>
  <c r="P43" i="3" s="1"/>
  <c r="M10" i="3"/>
  <c r="O43" i="3" s="1"/>
  <c r="K10" i="3"/>
  <c r="L43" i="3" s="1"/>
  <c r="J10" i="3"/>
  <c r="J43" i="3" s="1"/>
  <c r="I10" i="3"/>
  <c r="I43" i="3" s="1"/>
  <c r="H10" i="3"/>
  <c r="H43" i="3" s="1"/>
  <c r="G10" i="3"/>
  <c r="G43" i="3" s="1"/>
  <c r="F10" i="3"/>
  <c r="F43" i="3" s="1"/>
  <c r="D10" i="3"/>
  <c r="D43" i="3" s="1"/>
  <c r="C10" i="3"/>
  <c r="C43" i="3" s="1"/>
  <c r="B10" i="3"/>
  <c r="B43" i="3" s="1"/>
  <c r="P9" i="3"/>
  <c r="R42" i="3" s="1"/>
  <c r="O9" i="3"/>
  <c r="Q42" i="3" s="1"/>
  <c r="N9" i="3"/>
  <c r="P42" i="3" s="1"/>
  <c r="M9" i="3"/>
  <c r="O42" i="3" s="1"/>
  <c r="K9" i="3"/>
  <c r="L42" i="3" s="1"/>
  <c r="J9" i="3"/>
  <c r="J42" i="3" s="1"/>
  <c r="I9" i="3"/>
  <c r="I42" i="3" s="1"/>
  <c r="H9" i="3"/>
  <c r="H42" i="3" s="1"/>
  <c r="G9" i="3"/>
  <c r="G42" i="3" s="1"/>
  <c r="F9" i="3"/>
  <c r="F42" i="3" s="1"/>
  <c r="D9" i="3"/>
  <c r="D42" i="3" s="1"/>
  <c r="C9" i="3"/>
  <c r="C42" i="3" s="1"/>
  <c r="B9" i="3"/>
  <c r="B42" i="3" s="1"/>
  <c r="P8" i="3"/>
  <c r="R41" i="3" s="1"/>
  <c r="O8" i="3"/>
  <c r="Q41" i="3" s="1"/>
  <c r="N8" i="3"/>
  <c r="P41" i="3" s="1"/>
  <c r="M8" i="3"/>
  <c r="O41" i="3" s="1"/>
  <c r="K8" i="3"/>
  <c r="L41" i="3" s="1"/>
  <c r="J8" i="3"/>
  <c r="J41" i="3" s="1"/>
  <c r="I8" i="3"/>
  <c r="I41" i="3" s="1"/>
  <c r="H8" i="3"/>
  <c r="H41" i="3" s="1"/>
  <c r="G8" i="3"/>
  <c r="G41" i="3" s="1"/>
  <c r="F8" i="3"/>
  <c r="F41" i="3" s="1"/>
  <c r="D8" i="3"/>
  <c r="D41" i="3" s="1"/>
  <c r="C8" i="3"/>
  <c r="C41" i="3" s="1"/>
  <c r="B8" i="3"/>
  <c r="B41" i="3" s="1"/>
  <c r="P7" i="3"/>
  <c r="R40" i="3" s="1"/>
  <c r="O7" i="3"/>
  <c r="Q40" i="3" s="1"/>
  <c r="N7" i="3"/>
  <c r="P40" i="3" s="1"/>
  <c r="M7" i="3"/>
  <c r="O40" i="3" s="1"/>
  <c r="K7" i="3"/>
  <c r="L40" i="3" s="1"/>
  <c r="J7" i="3"/>
  <c r="J40" i="3" s="1"/>
  <c r="I7" i="3"/>
  <c r="I40" i="3" s="1"/>
  <c r="H7" i="3"/>
  <c r="H40" i="3" s="1"/>
  <c r="G7" i="3"/>
  <c r="G40" i="3" s="1"/>
  <c r="F7" i="3"/>
  <c r="F40" i="3" s="1"/>
  <c r="D7" i="3"/>
  <c r="D40" i="3" s="1"/>
  <c r="C7" i="3"/>
  <c r="C40" i="3" s="1"/>
  <c r="B7" i="3"/>
  <c r="B40" i="3" s="1"/>
  <c r="P6" i="3"/>
  <c r="R39" i="3" s="1"/>
  <c r="O6" i="3"/>
  <c r="Q39" i="3" s="1"/>
  <c r="N6" i="3"/>
  <c r="P39" i="3" s="1"/>
  <c r="M6" i="3"/>
  <c r="O39" i="3" s="1"/>
  <c r="K6" i="3"/>
  <c r="L39" i="3" s="1"/>
  <c r="J6" i="3"/>
  <c r="J39" i="3" s="1"/>
  <c r="I6" i="3"/>
  <c r="I39" i="3" s="1"/>
  <c r="H6" i="3"/>
  <c r="H39" i="3" s="1"/>
  <c r="G6" i="3"/>
  <c r="G39" i="3" s="1"/>
  <c r="F6" i="3"/>
  <c r="F39" i="3" s="1"/>
  <c r="D6" i="3"/>
  <c r="D39" i="3" s="1"/>
  <c r="C6" i="3"/>
  <c r="C39" i="3" s="1"/>
  <c r="B6" i="3"/>
  <c r="B39" i="3" s="1"/>
  <c r="P5" i="3"/>
  <c r="R38" i="3" s="1"/>
  <c r="O5" i="3"/>
  <c r="Q38" i="3" s="1"/>
  <c r="N5" i="3"/>
  <c r="P38" i="3" s="1"/>
  <c r="M5" i="3"/>
  <c r="O38" i="3" s="1"/>
  <c r="K5" i="3"/>
  <c r="L38" i="3" s="1"/>
  <c r="J5" i="3"/>
  <c r="J38" i="3" s="1"/>
  <c r="I5" i="3"/>
  <c r="I38" i="3" s="1"/>
  <c r="H5" i="3"/>
  <c r="H38" i="3" s="1"/>
  <c r="G5" i="3"/>
  <c r="G38" i="3" s="1"/>
  <c r="F5" i="3"/>
  <c r="F38" i="3" s="1"/>
  <c r="D5" i="3"/>
  <c r="D38" i="3" s="1"/>
  <c r="C5" i="3"/>
  <c r="C38" i="3" s="1"/>
  <c r="B5" i="3"/>
  <c r="B38" i="3" s="1"/>
  <c r="A5" i="3"/>
  <c r="A6" i="3" s="1"/>
  <c r="A7" i="3" s="1"/>
  <c r="A8" i="3" s="1"/>
  <c r="A9" i="3" s="1"/>
  <c r="A10" i="3" s="1"/>
  <c r="A11" i="3" s="1"/>
  <c r="P4" i="3"/>
  <c r="R37" i="3" s="1"/>
  <c r="O4" i="3"/>
  <c r="Q37" i="3" s="1"/>
  <c r="N4" i="3"/>
  <c r="P37" i="3" s="1"/>
  <c r="M4" i="3"/>
  <c r="O37" i="3" s="1"/>
  <c r="K4" i="3"/>
  <c r="L37" i="3" s="1"/>
  <c r="J4" i="3"/>
  <c r="J37" i="3" s="1"/>
  <c r="I4" i="3"/>
  <c r="I37" i="3" s="1"/>
  <c r="H4" i="3"/>
  <c r="H37" i="3" s="1"/>
  <c r="G4" i="3"/>
  <c r="G37" i="3" s="1"/>
  <c r="F4" i="3"/>
  <c r="F37" i="3" s="1"/>
  <c r="D4" i="3"/>
  <c r="D37" i="3" s="1"/>
  <c r="C4" i="3"/>
  <c r="C37" i="3" s="1"/>
  <c r="B4" i="3"/>
  <c r="B37" i="3" s="1"/>
  <c r="S60" i="3" l="1"/>
  <c r="J63" i="3"/>
  <c r="S54" i="3"/>
  <c r="S62" i="3"/>
  <c r="J64" i="3"/>
  <c r="S55" i="3"/>
  <c r="S63" i="3"/>
  <c r="K57" i="3"/>
  <c r="S56" i="3"/>
  <c r="S64" i="3"/>
  <c r="K58" i="3"/>
  <c r="S57" i="3"/>
  <c r="S65" i="3"/>
  <c r="K65" i="3"/>
  <c r="S58" i="3"/>
  <c r="S66" i="3"/>
  <c r="K63" i="3"/>
  <c r="K55" i="3"/>
  <c r="J62" i="3"/>
  <c r="K56" i="3"/>
  <c r="K64" i="3"/>
  <c r="K49" i="3"/>
  <c r="J53" i="3"/>
  <c r="K59" i="3"/>
  <c r="K50" i="3"/>
  <c r="J54" i="3"/>
  <c r="K60" i="3"/>
  <c r="J55" i="3"/>
  <c r="K53" i="3"/>
  <c r="K61" i="3"/>
  <c r="J56" i="3"/>
  <c r="K54" i="3"/>
  <c r="K62" i="3"/>
  <c r="J57" i="3"/>
  <c r="J65" i="3"/>
  <c r="P63" i="3"/>
  <c r="J58" i="3"/>
  <c r="J66" i="3"/>
  <c r="K41" i="3"/>
  <c r="J59" i="3"/>
  <c r="K42" i="3"/>
  <c r="J60" i="3"/>
  <c r="P61" i="3"/>
  <c r="K37" i="3"/>
  <c r="K45" i="3"/>
  <c r="K44" i="3"/>
  <c r="O59" i="3"/>
  <c r="K38" i="3"/>
  <c r="K46" i="3"/>
  <c r="P59" i="3"/>
  <c r="O61" i="3"/>
  <c r="K39" i="3"/>
  <c r="K47" i="3"/>
  <c r="P60" i="3"/>
  <c r="K43" i="3"/>
  <c r="P55" i="3"/>
  <c r="K40" i="3"/>
  <c r="K48" i="3"/>
  <c r="P53" i="3"/>
  <c r="P54" i="3"/>
  <c r="P62" i="3"/>
  <c r="P56" i="3"/>
  <c r="P64" i="3"/>
  <c r="N61" i="3"/>
  <c r="P57" i="3"/>
  <c r="P65" i="3"/>
  <c r="O53" i="3"/>
  <c r="P58" i="3"/>
  <c r="P66" i="3"/>
  <c r="N62" i="3"/>
  <c r="O60" i="3"/>
  <c r="O54" i="3"/>
  <c r="O62" i="3"/>
  <c r="M47" i="3"/>
  <c r="N53" i="3"/>
  <c r="O55" i="3"/>
  <c r="O63" i="3"/>
  <c r="D63" i="3"/>
  <c r="T44" i="3"/>
  <c r="N54" i="3"/>
  <c r="O56" i="3"/>
  <c r="O64" i="3"/>
  <c r="D64" i="3"/>
  <c r="N59" i="3"/>
  <c r="O57" i="3"/>
  <c r="O65" i="3"/>
  <c r="N60" i="3"/>
  <c r="O58" i="3"/>
  <c r="O66" i="3"/>
  <c r="T43" i="3"/>
  <c r="C53" i="3"/>
  <c r="N55" i="3"/>
  <c r="N63" i="3"/>
  <c r="T41" i="3"/>
  <c r="D53" i="3"/>
  <c r="N56" i="3"/>
  <c r="N64" i="3"/>
  <c r="T49" i="3"/>
  <c r="D55" i="3"/>
  <c r="N57" i="3"/>
  <c r="N65" i="3"/>
  <c r="D56" i="3"/>
  <c r="N58" i="3"/>
  <c r="N66" i="3"/>
  <c r="D61" i="3"/>
  <c r="M39" i="3"/>
  <c r="D54" i="3"/>
  <c r="D62" i="3"/>
  <c r="T42" i="3"/>
  <c r="T50" i="3"/>
  <c r="C54" i="3"/>
  <c r="D57" i="3"/>
  <c r="D65" i="3"/>
  <c r="T37" i="3"/>
  <c r="T45" i="3"/>
  <c r="C59" i="3"/>
  <c r="D58" i="3"/>
  <c r="D66" i="3"/>
  <c r="T38" i="3"/>
  <c r="T46" i="3"/>
  <c r="C61" i="3"/>
  <c r="D59" i="3"/>
  <c r="T39" i="3"/>
  <c r="T47" i="3"/>
  <c r="C62" i="3"/>
  <c r="D60" i="3"/>
  <c r="T40" i="3"/>
  <c r="T48" i="3"/>
  <c r="M46" i="3"/>
  <c r="C60" i="3"/>
  <c r="C55" i="3"/>
  <c r="C63" i="3"/>
  <c r="C56" i="3"/>
  <c r="C64" i="3"/>
  <c r="C57" i="3"/>
  <c r="C65" i="3"/>
  <c r="M38" i="3"/>
  <c r="C58" i="3"/>
  <c r="C66" i="3"/>
  <c r="G57" i="3"/>
  <c r="M40" i="3"/>
  <c r="M48" i="3"/>
  <c r="G58" i="3"/>
  <c r="M41" i="3"/>
  <c r="M49" i="3"/>
  <c r="G65" i="3"/>
  <c r="M42" i="3"/>
  <c r="M50" i="3"/>
  <c r="G66" i="3"/>
  <c r="M43" i="3"/>
  <c r="S43" i="3"/>
  <c r="M44" i="3"/>
  <c r="M37" i="3"/>
  <c r="M45" i="3"/>
  <c r="F53" i="3"/>
  <c r="G59" i="3"/>
  <c r="S37" i="3"/>
  <c r="S45" i="3"/>
  <c r="S44" i="3"/>
  <c r="F59" i="3"/>
  <c r="G60" i="3"/>
  <c r="S38" i="3"/>
  <c r="S46" i="3"/>
  <c r="G53" i="3"/>
  <c r="G61" i="3"/>
  <c r="S39" i="3"/>
  <c r="S47" i="3"/>
  <c r="G54" i="3"/>
  <c r="G62" i="3"/>
  <c r="S40" i="3"/>
  <c r="S48" i="3"/>
  <c r="G55" i="3"/>
  <c r="G63" i="3"/>
  <c r="S41" i="3"/>
  <c r="S49" i="3"/>
  <c r="G56" i="3"/>
  <c r="G64" i="3"/>
  <c r="S42" i="3"/>
  <c r="S50" i="3"/>
  <c r="F60" i="3"/>
  <c r="F61" i="3"/>
  <c r="F54" i="3"/>
  <c r="F62" i="3"/>
  <c r="F55" i="3"/>
  <c r="F63" i="3"/>
  <c r="F56" i="3"/>
  <c r="F64" i="3"/>
  <c r="F57" i="3"/>
  <c r="F65" i="3"/>
  <c r="F58" i="3"/>
  <c r="F66" i="3"/>
  <c r="I59" i="3"/>
  <c r="N37" i="3"/>
  <c r="I61" i="3"/>
  <c r="N38" i="3"/>
  <c r="I62" i="3"/>
  <c r="N39" i="3"/>
  <c r="I63" i="3"/>
  <c r="N40" i="3"/>
  <c r="I64" i="3"/>
  <c r="I57" i="3"/>
  <c r="I65" i="3"/>
  <c r="I60" i="3"/>
  <c r="I58" i="3"/>
  <c r="I66" i="3"/>
  <c r="M56" i="5"/>
  <c r="L55" i="5"/>
  <c r="N56" i="5"/>
  <c r="L62" i="5"/>
  <c r="K54" i="5"/>
  <c r="M55" i="5"/>
  <c r="K58" i="5"/>
  <c r="M59" i="5"/>
  <c r="J61" i="5"/>
  <c r="M62" i="5"/>
  <c r="K64" i="5"/>
  <c r="N65" i="5"/>
  <c r="J53" i="5"/>
  <c r="L54" i="5"/>
  <c r="N55" i="5"/>
  <c r="J57" i="5"/>
  <c r="L58" i="5"/>
  <c r="N59" i="5"/>
  <c r="K61" i="5"/>
  <c r="N62" i="5"/>
  <c r="L64" i="5"/>
  <c r="J66" i="5"/>
  <c r="K62" i="5"/>
  <c r="K53" i="5"/>
  <c r="M54" i="5"/>
  <c r="K57" i="5"/>
  <c r="M58" i="5"/>
  <c r="L61" i="5"/>
  <c r="J63" i="5"/>
  <c r="M64" i="5"/>
  <c r="K66" i="5"/>
  <c r="L53" i="5"/>
  <c r="J56" i="5"/>
  <c r="L57" i="5"/>
  <c r="J60" i="5"/>
  <c r="M61" i="5"/>
  <c r="K63" i="5"/>
  <c r="L66" i="5"/>
  <c r="M53" i="5"/>
  <c r="K56" i="5"/>
  <c r="M57" i="5"/>
  <c r="K60" i="5"/>
  <c r="L63" i="5"/>
  <c r="J65" i="5"/>
  <c r="M66" i="5"/>
</calcChain>
</file>

<file path=xl/sharedStrings.xml><?xml version="1.0" encoding="utf-8"?>
<sst xmlns="http://schemas.openxmlformats.org/spreadsheetml/2006/main" count="706" uniqueCount="180">
  <si>
    <t xml:space="preserve">District of Columbia   </t>
  </si>
  <si>
    <t xml:space="preserve">Alabama </t>
  </si>
  <si>
    <t xml:space="preserve">Alaska </t>
  </si>
  <si>
    <t xml:space="preserve">Arizona </t>
  </si>
  <si>
    <t xml:space="preserve">Arkansas </t>
  </si>
  <si>
    <t xml:space="preserve">California </t>
  </si>
  <si>
    <t xml:space="preserve">Colorado </t>
  </si>
  <si>
    <t xml:space="preserve">Connecticut </t>
  </si>
  <si>
    <t xml:space="preserve">Delaware </t>
  </si>
  <si>
    <t xml:space="preserve">Florida </t>
  </si>
  <si>
    <t xml:space="preserve">Georgia </t>
  </si>
  <si>
    <t xml:space="preserve">Hawaii </t>
  </si>
  <si>
    <t xml:space="preserve">Idaho </t>
  </si>
  <si>
    <t xml:space="preserve">Illinois </t>
  </si>
  <si>
    <t xml:space="preserve">Indiana </t>
  </si>
  <si>
    <t xml:space="preserve">Iowa </t>
  </si>
  <si>
    <t xml:space="preserve">Kansas </t>
  </si>
  <si>
    <t xml:space="preserve">Kentucky </t>
  </si>
  <si>
    <t xml:space="preserve">Louisiana </t>
  </si>
  <si>
    <t xml:space="preserve">Maine </t>
  </si>
  <si>
    <t xml:space="preserve">Maryland </t>
  </si>
  <si>
    <t xml:space="preserve">Massachusetts </t>
  </si>
  <si>
    <t xml:space="preserve">Michigan </t>
  </si>
  <si>
    <t xml:space="preserve">Minnesota </t>
  </si>
  <si>
    <t xml:space="preserve">Mississippi </t>
  </si>
  <si>
    <t xml:space="preserve">Missouri </t>
  </si>
  <si>
    <t xml:space="preserve">Montana </t>
  </si>
  <si>
    <t xml:space="preserve">Nebraska </t>
  </si>
  <si>
    <t xml:space="preserve">Nevada </t>
  </si>
  <si>
    <t xml:space="preserve">New Hampshire </t>
  </si>
  <si>
    <t xml:space="preserve">New Jersey </t>
  </si>
  <si>
    <t xml:space="preserve">New Mexico </t>
  </si>
  <si>
    <t xml:space="preserve">New York </t>
  </si>
  <si>
    <t xml:space="preserve">North Carolina </t>
  </si>
  <si>
    <t xml:space="preserve">North Dakota </t>
  </si>
  <si>
    <t xml:space="preserve">Ohio </t>
  </si>
  <si>
    <t xml:space="preserve">Oklahoma </t>
  </si>
  <si>
    <t xml:space="preserve">Oregon </t>
  </si>
  <si>
    <t xml:space="preserve">Pennsylvania </t>
  </si>
  <si>
    <t xml:space="preserve">Rhode Island </t>
  </si>
  <si>
    <t xml:space="preserve">South Carolina </t>
  </si>
  <si>
    <t xml:space="preserve">South Dakota </t>
  </si>
  <si>
    <t xml:space="preserve">Tennessee </t>
  </si>
  <si>
    <t xml:space="preserve">Texas </t>
  </si>
  <si>
    <t xml:space="preserve">Utah </t>
  </si>
  <si>
    <t xml:space="preserve">Vermont </t>
  </si>
  <si>
    <t xml:space="preserve">Virginia </t>
  </si>
  <si>
    <t xml:space="preserve">Washington </t>
  </si>
  <si>
    <t xml:space="preserve">West Virginia </t>
  </si>
  <si>
    <t xml:space="preserve">Wisconsin </t>
  </si>
  <si>
    <t xml:space="preserve">Wyoming </t>
  </si>
  <si>
    <t>American Community Survey</t>
  </si>
  <si>
    <t>2022: ACS 1-Year Estimates Subject Tables</t>
  </si>
  <si>
    <t>S1903 Median Income in the Past 12 Months (in 2022 Inflation-Adjusted Dollars)</t>
  </si>
  <si>
    <t>https://data.census.gov/table/ACSST1Y2022.S1903?q=s1903&amp;g=010XX00US$0400000&amp;moe=false</t>
  </si>
  <si>
    <t>2023 Poverty Guidelines: 48 Contiguous States (all states except Alaska and Hawaii)</t>
  </si>
  <si>
    <t>Per Year</t>
  </si>
  <si>
    <t>Household/
Family Size</t>
  </si>
  <si>
    <t>Per Month</t>
  </si>
  <si>
    <t>2023 Poverty Guidelines: Alaska</t>
  </si>
  <si>
    <t>2023 Poverty Guidelines: Hawaii</t>
  </si>
  <si>
    <t>Household
/Family Size</t>
  </si>
  <si>
    <t>2023 U.S. Department of Health &amp; Human Services, Federal Poverty Guidelines</t>
  </si>
  <si>
    <t>https://aspe.hhs.gov/topics/poverty-economic-mobility/poverty-guidelines</t>
  </si>
  <si>
    <t>CCDBG Law 85% SMI Max for fed dollars</t>
  </si>
  <si>
    <t>2023 100% FPL 3-person family (annual)</t>
  </si>
  <si>
    <t>State</t>
  </si>
  <si>
    <t>https://www.azccrr.com/child-care-eligibility-and-assistance.html</t>
  </si>
  <si>
    <t>https://www.cdss.ca.gov/inforesources/calworks-child-care/subsidized-programs</t>
  </si>
  <si>
    <t>185% FPL county minimum. Counties can go higher, up to 85% SMI.</t>
  </si>
  <si>
    <t>https://docs.google.com/spreadsheets/d/1WzobLnLoxGbN_JfTuw3jUCZV5N7IA_0uvwEkIoMt3Wk/edit#gid=1350122430</t>
  </si>
  <si>
    <t>State Child Care Subsidy Eligibillity/Web Site links</t>
  </si>
  <si>
    <t>https://dhss.delaware.gov/dhss/dss/childcr.html</t>
  </si>
  <si>
    <t>https://osse.dc.gov/childcaresubsidyfaq</t>
  </si>
  <si>
    <t>https://elcnwf.org/school-readiness/</t>
  </si>
  <si>
    <t>https://caps.decal.ga.gov/en/EligibilityRequirements</t>
  </si>
  <si>
    <t>https://humanservices.hawaii.gov/bessd/ccch-subsidies/</t>
  </si>
  <si>
    <t>https://www.illinoiscaresforkids.org/infant/early-care-and-education/child-care-assistance-program</t>
  </si>
  <si>
    <t>State Child Care Subsidy Eligibility (State Median Income and Federal Poverty Level)</t>
  </si>
  <si>
    <t>https://www.desmoinesregister.com/story/news/politics/2023/05/18/iowa-changes-child-care-assistance-eligibility-raises-work-requirements/70228109007/</t>
  </si>
  <si>
    <t>https://www.dcf.ks.gov/services/ees/pages/child_care/childcaresubsidy.aspx</t>
  </si>
  <si>
    <t>https://www.louisianabelieves.com/early-childhood/child-care-assistance-program</t>
  </si>
  <si>
    <t>https://www.maine.gov/governor/mills/news/governor-mills-signs-historic-budget-law-2023-07-12</t>
  </si>
  <si>
    <t>https://earlychildhood.marylandpublicschools.org/child-care-providers/child-care-scholarship-program</t>
  </si>
  <si>
    <t>https://www.mass.gov/how-to/apply-for-funds-to-help-pay-for-child-care</t>
  </si>
  <si>
    <t>2022 American Community Survey, 1 Year Estimates (state median income)</t>
  </si>
  <si>
    <t>https://mn.gov/dhs/child-care/</t>
  </si>
  <si>
    <t>https://www.mdhs.ms.gov/eccd/parent-information/eligibility-guidelines/</t>
  </si>
  <si>
    <t>https://dese.mo.gov/media/pdf/october-2023-child-care-subsidy-income-limits-and-sliding-fee-chart-0</t>
  </si>
  <si>
    <t>https://dphhs.mt.gov/ecfsd/childcare/BestBeginningsScholarships</t>
  </si>
  <si>
    <t>https://dhhs.ne.gov/Pages/Child-Care-Parents.aspx</t>
  </si>
  <si>
    <t>https://thenevadaindependent.com/article/50-million-will-expand-child-care-subsidies-to-nevada-families-with-higher-incomes</t>
  </si>
  <si>
    <t>https://www.childcarenj.gov/Parents/CCAP</t>
  </si>
  <si>
    <t>https://www.nmececd.org/child-care-assistance/</t>
  </si>
  <si>
    <t>https://ncchildcare.ncdhhs.gov/Services/Financial-Assistance/Do-I-Qualify</t>
  </si>
  <si>
    <t>Subsidy income eligibility for children age 6-12 is 133% FPL</t>
  </si>
  <si>
    <t>https://www.hhs.nd.gov/applyforhelp/ccap</t>
  </si>
  <si>
    <t>https://jfs.ohio.gov/child-care/information-for-families/eligibility</t>
  </si>
  <si>
    <t>https://oklahoma.gov/content/dam/ok/en/okdhs/documents/searchcenter/okdhsformresults/c-4.pdf</t>
  </si>
  <si>
    <t>https://www.oregon.gov/delc/programs/pages/erdc.aspx#IncomeLimits</t>
  </si>
  <si>
    <t>https://www.dhs.pa.gov/Services/Children/Pages/Child-Care-Works-Program.aspx</t>
  </si>
  <si>
    <t>https://www.scchildcare.org/programs/child-care-scholarship-program/</t>
  </si>
  <si>
    <t>https://dss.sd.gov/childcare/childcareassistance/eligible.aspx</t>
  </si>
  <si>
    <t>https://www.tn.gov/humanservices/for-families/child-care-services/child-care-payment-assistance.html</t>
  </si>
  <si>
    <t>https://www.hhs.texas.gov/services/safety/child-care/information-parents</t>
  </si>
  <si>
    <t>https://texaschildcaresolutions.org/financial-assistance-for-child-care/how-to-apply-for-child-care-assistance/</t>
  </si>
  <si>
    <t>https://jobs.utah.gov/customereducation/services/childcare/employmentsupport.html</t>
  </si>
  <si>
    <t>http://dcf.vermont.gov/benefits/ccfap</t>
  </si>
  <si>
    <t>85% SMI for families with children under 5.School-age care is 150%-185% FPL depending upon locality.</t>
  </si>
  <si>
    <t>https://www.childcare.virginia.gov/families/paying-for-child-care</t>
  </si>
  <si>
    <t>https://www.dcyf.wa.gov/news/am-i-eligible-child-care-subsidy</t>
  </si>
  <si>
    <t>https://www.wvdhhr.org/choices/for-families/eligibility.html</t>
  </si>
  <si>
    <t>https://dcf.wisconsin.gov/wishares/apply</t>
  </si>
  <si>
    <t>https://dfs.wyo.gov/services/family-services/child-care/</t>
  </si>
  <si>
    <t>subsidy eligibility link</t>
  </si>
  <si>
    <t>State Median Income (SMI) 3-person family (annual)</t>
  </si>
  <si>
    <t>State Median Income (SMI) 3-person family (monthly)</t>
  </si>
  <si>
    <t>Additional Information</t>
  </si>
  <si>
    <t>2024 U.S. Department of Health &amp; Human Services, Federal Poverty Guidelines</t>
  </si>
  <si>
    <t>https://aspe.hhs.gov/sites/default/files/documents/8aa67da24fa1e8cebfe5c144d9fe2532/detailed-guidelines-2024.xlsx</t>
  </si>
  <si>
    <t>2024 Poverty Guidelines: 48 Contiguous States (all states except Alaska and Hawaii)</t>
  </si>
  <si>
    <t>Dollars Per Year</t>
  </si>
  <si>
    <t xml:space="preserve">Note: Each individual program--e.g., SNAP, Medicaid--determines how to round various multiples of the poverty guidelines, what income is to be included, and how the eligibility unit is defined.  For more information about the poverty guidelines visit: http://aspe.hhs.gov/poverty.   </t>
  </si>
  <si>
    <t>Source: U.S. Department of Health and Human Services, Office of the Assistant Secretary for Planning and Evaluation.</t>
  </si>
  <si>
    <t>Dollars Per Month</t>
  </si>
  <si>
    <t>2024 Poverty Guidelines: Alaska</t>
  </si>
  <si>
    <t>Dollars mPer Month</t>
  </si>
  <si>
    <t>2024 Poverty Guidelines: Hawaii</t>
  </si>
  <si>
    <t>2024 Initial Subsidy Eligibility</t>
  </si>
  <si>
    <t>2024 Subsidy as % of FPL/3 person family</t>
  </si>
  <si>
    <t>2023 Initial Subsidy Eligibility</t>
  </si>
  <si>
    <t>2023 Subsidy as % of SMI/3-person family</t>
  </si>
  <si>
    <t>2023 Subsidy as % of FPL/3-person family</t>
  </si>
  <si>
    <t>Y</t>
  </si>
  <si>
    <t>2024 100% FPL 3-person family (annual)</t>
  </si>
  <si>
    <t>Y*</t>
  </si>
  <si>
    <t>Updated: March 27, 2024</t>
  </si>
  <si>
    <t>Notes:</t>
  </si>
  <si>
    <t>Alabama's income table says 180% FPL for initial eligibility. The state's maximum for initial eligibility is listed at $3,729, which is 173% of the 2024 FPL.</t>
  </si>
  <si>
    <t>https://dhr.alabama.gov/wp-content/uploads/2024/01/Child-Care-Fact-Sheet-2024.pdf</t>
  </si>
  <si>
    <t>https://health.alaska.gov/dpa/Documents/dpa/programs/ccare/Documents/Files/Alaska-FICS.pdf</t>
  </si>
  <si>
    <t>Alaska. Child Care Assistance forms page, https://health.alaska.gov/dpa/Pages/ccare/forms.aspx</t>
  </si>
  <si>
    <t>N</t>
  </si>
  <si>
    <t>Updated for 2024 FPL as of 3/27/24</t>
  </si>
  <si>
    <t>N*</t>
  </si>
  <si>
    <t>https://dese.ade.arkansas.gov/Files/Sliding-Fee-Scale-v4fy2022_20230630135614.pdf</t>
  </si>
  <si>
    <t>Alaska policy is at 85% SMI. Alaska family income and co-payment scale is based on 2015-2019 ACS. https://health.alaska.gov/dpa/Documents/dpa/programs/ccare/Documents/Files/Alaska-FICS.pdf</t>
  </si>
  <si>
    <t>Arkansas policy is at 85% SMI. The income chart has not been updated since 2022.  https://dese.ade.arkansas.gov/Files/Sliding-Fee-Scale-v4fy2022_20230630135614.pdf</t>
  </si>
  <si>
    <t>https://www.cdss.ca.gov/inforesources/calworks-child-care/parent-information-and-resources</t>
  </si>
  <si>
    <t>California's policy is 85% SMI. It is unclear what data that is based on; it is not posted.</t>
  </si>
  <si>
    <t>https://www.ctcare4kids.com/wp-content/uploads/2023/09/Copy-of-SMI-Chart-FFY-2024-2023-08-28-Rev.pdf</t>
  </si>
  <si>
    <t>https://osse.dc.gov/sites/default/files/dc/sites/osse/publication/attachments/FY23%20Sliding%20Fee%20Scale.pdf</t>
  </si>
  <si>
    <t>Florida. In Florida, the state's web site clearly mentions the initial income eligibility is a 150% of FPL. There is no income table. It is unclear what year (2023 or 2024 FPL) is used.</t>
  </si>
  <si>
    <t>https://www.google.com/url?sa=t&amp;source=web&amp;rct=j&amp;opi=89978449&amp;url=https://caps.decal.ga.gov/assets/downloads/CAPS/AppendixA-CAPS%2520Maximum%2520Income%2520Limits%2520by%2520Family%2520Size.pdf&amp;ved=2ahUKEwi708DPlJWFAxWUD1kFHaHbDYUQFnoECBgQAQ&amp;usg=AOvVaw2Dg9nNMvSUkztFfll9jjyJ</t>
  </si>
  <si>
    <t>Hawaii. Income eligibility is 85% SMI. No table is posted for the year SMI represents.</t>
  </si>
  <si>
    <t>Georgia. Income eligibility is 50% SMI. SMI is for the most current year.</t>
  </si>
  <si>
    <t>https://healthandwelfare.idaho.gov/services-programs/children-families/apply-child-care-assistance</t>
  </si>
  <si>
    <t>https://faqs.in.gov/hc/en-us/articles/360042511751-What-are-the-income-limits-for-the-Child-Care-and-Development-Fund</t>
  </si>
  <si>
    <t>https://ccmis.dhs.state.ia.us/clientportal/ChildcareEligibilityInfo.aspx</t>
  </si>
  <si>
    <t>https://www.google.com/url?sa=t&amp;source=web&amp;rct=j&amp;opi=89978449&amp;url=https://www.chfs.ky.gov/agencies/dcbs/dcc/Documents/dcc11319.pdf&amp;ved=2ahUKEwjM5s6GmZWFAxWjFlkFHU-ZBdsQFnoECA4QAw&amp;usg=AOvVaw2BYExNwZPAaAIKalzGWm1w</t>
  </si>
  <si>
    <t>Kentucky. Income eligibility is 85% SMI. The table that is posted is dated October 2023.</t>
  </si>
  <si>
    <t>https://www.maine.gov/dhhs/sites/maine.gov.dhhs/files/inline-files/85%25%20SMI%20increas%202023%20memo.pdf</t>
  </si>
  <si>
    <t>Maryland's income eligibility table is dated October 10, 2023</t>
  </si>
  <si>
    <t>https://www.michigan.gov/mdhhs/assistance-programs/child-care-assistance</t>
  </si>
  <si>
    <t>Mississippi. Income eligibility is 85% SMI.</t>
  </si>
  <si>
    <t>https://www.dhhs.nh.gov/documents/child-care-scholarship-income-eligibility-levels</t>
  </si>
  <si>
    <t>https://www.ccanj.org/parents/financial-assistance/</t>
  </si>
  <si>
    <t>https://ocfs.ny.gov/programs/childcare/ccap/help.php#CCAP-income</t>
  </si>
  <si>
    <t>North Carolina has 2 sets of income eligibility. 200% FPL for birth to 5; 133% FPL for school-age. Posted income table is from July 2023.</t>
  </si>
  <si>
    <t>North Dakota. Income eligibility at 85% SMI.</t>
  </si>
  <si>
    <t>https://dhs.ri.gov/programs-and-services/child-care/child-care-assistance-program-ccap/ccap-family-eligibility-how</t>
  </si>
  <si>
    <t>South Carolina. Income eligibility at 85% SMI.</t>
  </si>
  <si>
    <t>Tennessee. Income eligibility at 85% SMI.</t>
  </si>
  <si>
    <t>https://jobs.utah.gov/customereducation/services/childcare/occsubsidyfact.pdf</t>
  </si>
  <si>
    <t>Utah. Income eligibility at 85% SMI.</t>
  </si>
  <si>
    <t>https://outside.vermont.gov/dept/DCF/Shared%20Documents/Benefits/CCFAP-Income-Guidelines-Effective-April-2024.pdf</t>
  </si>
  <si>
    <t>Virginia. Virginia has income eligibility of 85% SMI for families with kids under 5. For school-age children, income eligibility is 200% FPL.</t>
  </si>
  <si>
    <t>https://drive.google.com/file/d/1rG1a7x4V5KKLiipNUwMVmemHBLWZS5MZ/view?usp=sharing</t>
  </si>
  <si>
    <t>2023 and 2024  Federal Poverty Guidelines</t>
  </si>
  <si>
    <t>2023 and 2024 Federal Poverty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</si>
</sst>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quot;$&quot;#,##0.00"/>
    <numFmt numFmtId="167"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color rgb="FF333333"/>
      <name val="Calibri"/>
      <family val="2"/>
      <scheme val="minor"/>
    </font>
    <font>
      <b/>
      <sz val="14"/>
      <color rgb="FF0070C0"/>
      <name val="Calibri"/>
      <family val="2"/>
      <scheme val="minor"/>
    </font>
    <font>
      <sz val="9"/>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9"/>
      <color theme="1"/>
      <name val="Calibri"/>
      <family val="2"/>
      <scheme val="minor"/>
    </font>
    <font>
      <sz val="8"/>
      <color theme="1"/>
      <name val="Calibri"/>
      <family val="2"/>
      <scheme val="minor"/>
    </font>
    <font>
      <b/>
      <sz val="16"/>
      <name val="Calibri"/>
      <family val="2"/>
      <scheme val="minor"/>
    </font>
    <font>
      <sz val="8"/>
      <name val="Calibri"/>
      <family val="2"/>
      <scheme val="minor"/>
    </font>
    <font>
      <b/>
      <sz val="14"/>
      <name val="Calibri"/>
      <family val="2"/>
      <scheme val="minor"/>
    </font>
    <font>
      <b/>
      <sz val="8"/>
      <name val="Calibri"/>
      <family val="2"/>
      <scheme val="minor"/>
    </font>
    <font>
      <i/>
      <sz val="8"/>
      <color theme="1"/>
      <name val="Calibri"/>
      <family val="2"/>
      <scheme val="minor"/>
    </font>
    <font>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s>
  <borders count="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0" xfId="0" applyAlignment="1">
      <alignment vertical="top" wrapText="1"/>
    </xf>
    <xf numFmtId="0" fontId="3" fillId="0" borderId="0" xfId="0" applyFont="1" applyAlignment="1">
      <alignment vertical="center"/>
    </xf>
    <xf numFmtId="0" fontId="5" fillId="0" borderId="0" xfId="0" applyFont="1" applyAlignment="1">
      <alignment vertical="center"/>
    </xf>
    <xf numFmtId="0" fontId="6" fillId="0" borderId="0" xfId="0" applyFont="1"/>
    <xf numFmtId="0" fontId="7" fillId="0" borderId="0" xfId="0" applyFont="1"/>
    <xf numFmtId="0" fontId="8" fillId="0" borderId="0" xfId="0" applyFont="1"/>
    <xf numFmtId="0" fontId="9" fillId="0" borderId="0" xfId="0" applyFont="1" applyAlignment="1">
      <alignment horizontal="center"/>
    </xf>
    <xf numFmtId="0" fontId="10" fillId="0" borderId="0" xfId="0" applyFont="1"/>
    <xf numFmtId="0" fontId="9" fillId="0" borderId="0" xfId="0" applyFont="1" applyAlignment="1">
      <alignment horizontal="left" wrapText="1"/>
    </xf>
    <xf numFmtId="9" fontId="3" fillId="0" borderId="1" xfId="3" applyFont="1" applyFill="1" applyBorder="1" applyAlignment="1">
      <alignment horizontal="right"/>
    </xf>
    <xf numFmtId="9" fontId="3" fillId="0" borderId="1" xfId="3" applyFont="1" applyFill="1" applyBorder="1"/>
    <xf numFmtId="0" fontId="4" fillId="0" borderId="0" xfId="0" applyFont="1"/>
    <xf numFmtId="164" fontId="7" fillId="0" borderId="0" xfId="0" applyNumberFormat="1" applyFont="1"/>
    <xf numFmtId="164" fontId="7" fillId="2" borderId="0" xfId="1" applyNumberFormat="1" applyFont="1" applyFill="1" applyAlignment="1"/>
    <xf numFmtId="164" fontId="7" fillId="2" borderId="0" xfId="2" applyNumberFormat="1" applyFont="1" applyFill="1"/>
    <xf numFmtId="164" fontId="7" fillId="0" borderId="1" xfId="0" applyNumberFormat="1" applyFont="1" applyBorder="1"/>
    <xf numFmtId="164" fontId="7" fillId="2" borderId="1" xfId="2" applyNumberFormat="1" applyFont="1" applyFill="1" applyBorder="1"/>
    <xf numFmtId="164" fontId="7" fillId="0" borderId="0" xfId="2" applyNumberFormat="1" applyFont="1" applyFill="1" applyBorder="1"/>
    <xf numFmtId="0" fontId="9" fillId="0" borderId="0" xfId="0" applyFont="1"/>
    <xf numFmtId="43" fontId="7" fillId="0" borderId="0" xfId="0" applyNumberFormat="1" applyFont="1"/>
    <xf numFmtId="7" fontId="7" fillId="0" borderId="0" xfId="0" applyNumberFormat="1" applyFont="1"/>
    <xf numFmtId="9" fontId="3" fillId="0" borderId="1" xfId="3" applyFont="1" applyFill="1" applyBorder="1" applyAlignment="1"/>
    <xf numFmtId="164" fontId="7" fillId="2" borderId="1" xfId="1" applyNumberFormat="1" applyFont="1" applyFill="1" applyBorder="1" applyAlignment="1"/>
    <xf numFmtId="5" fontId="7" fillId="0" borderId="0" xfId="0" applyNumberFormat="1" applyFont="1"/>
    <xf numFmtId="0" fontId="11" fillId="0" borderId="0" xfId="0" applyFont="1" applyAlignment="1">
      <alignment horizontal="center"/>
    </xf>
    <xf numFmtId="165" fontId="7" fillId="0" borderId="0" xfId="1" applyNumberFormat="1" applyFont="1" applyFill="1" applyBorder="1"/>
    <xf numFmtId="9" fontId="3" fillId="0" borderId="0" xfId="3" applyFont="1" applyFill="1" applyBorder="1" applyAlignment="1">
      <alignment horizontal="right"/>
    </xf>
    <xf numFmtId="9" fontId="3" fillId="0" borderId="0" xfId="3" applyFont="1" applyFill="1" applyBorder="1"/>
    <xf numFmtId="0" fontId="2" fillId="0" borderId="0" xfId="0" applyFont="1" applyAlignment="1">
      <alignment horizontal="left" wrapText="1"/>
    </xf>
    <xf numFmtId="9" fontId="3" fillId="0" borderId="1" xfId="3" applyFont="1" applyBorder="1" applyAlignment="1">
      <alignment horizontal="right"/>
    </xf>
    <xf numFmtId="9" fontId="3" fillId="0" borderId="1" xfId="3" applyFont="1" applyBorder="1"/>
    <xf numFmtId="0" fontId="2" fillId="0" borderId="0" xfId="0" applyFont="1" applyAlignment="1">
      <alignment horizontal="center"/>
    </xf>
    <xf numFmtId="164" fontId="7" fillId="2" borderId="0" xfId="0" applyNumberFormat="1" applyFont="1" applyFill="1"/>
    <xf numFmtId="164" fontId="7" fillId="2" borderId="1" xfId="0" applyNumberFormat="1" applyFont="1" applyFill="1" applyBorder="1"/>
    <xf numFmtId="166" fontId="7" fillId="0" borderId="0" xfId="0" applyNumberFormat="1" applyFont="1"/>
    <xf numFmtId="165" fontId="7" fillId="0" borderId="0" xfId="1" applyNumberFormat="1" applyFont="1"/>
    <xf numFmtId="0" fontId="11" fillId="0" borderId="0" xfId="0" applyFont="1"/>
    <xf numFmtId="9" fontId="3" fillId="0" borderId="1" xfId="3" applyFont="1" applyBorder="1" applyAlignment="1"/>
    <xf numFmtId="0" fontId="0" fillId="0" borderId="2" xfId="0" applyBorder="1"/>
    <xf numFmtId="164" fontId="0" fillId="0" borderId="2" xfId="0" applyNumberFormat="1" applyBorder="1"/>
    <xf numFmtId="0" fontId="2" fillId="0" borderId="0" xfId="0" applyFont="1"/>
    <xf numFmtId="0" fontId="12" fillId="0" borderId="2" xfId="0" applyFont="1" applyBorder="1"/>
    <xf numFmtId="0" fontId="2" fillId="0" borderId="2" xfId="0" applyFont="1" applyBorder="1" applyAlignment="1">
      <alignment horizontal="center" wrapText="1"/>
    </xf>
    <xf numFmtId="9" fontId="2" fillId="0" borderId="2" xfId="3" applyFont="1" applyFill="1" applyBorder="1" applyAlignment="1">
      <alignment horizontal="right"/>
    </xf>
    <xf numFmtId="9" fontId="2" fillId="0" borderId="2" xfId="3" applyFont="1" applyFill="1" applyBorder="1" applyAlignment="1"/>
    <xf numFmtId="9" fontId="2" fillId="0" borderId="2" xfId="0" applyNumberFormat="1" applyFont="1" applyBorder="1"/>
    <xf numFmtId="0" fontId="2" fillId="0" borderId="2" xfId="0" applyFont="1" applyBorder="1" applyAlignment="1">
      <alignment horizontal="center"/>
    </xf>
    <xf numFmtId="164" fontId="0" fillId="2" borderId="2" xfId="1" applyNumberFormat="1" applyFont="1" applyFill="1" applyBorder="1" applyAlignment="1"/>
    <xf numFmtId="0" fontId="2" fillId="3" borderId="2" xfId="0" applyFont="1" applyFill="1" applyBorder="1" applyAlignment="1">
      <alignment horizontal="center"/>
    </xf>
    <xf numFmtId="164" fontId="0" fillId="3" borderId="2" xfId="0" applyNumberFormat="1" applyFill="1" applyBorder="1"/>
    <xf numFmtId="164" fontId="0" fillId="3" borderId="2" xfId="1" applyNumberFormat="1" applyFont="1" applyFill="1" applyBorder="1" applyAlignment="1"/>
    <xf numFmtId="0" fontId="2" fillId="4" borderId="2" xfId="0" applyFont="1" applyFill="1" applyBorder="1" applyAlignment="1">
      <alignment vertical="top" wrapText="1"/>
    </xf>
    <xf numFmtId="0" fontId="13" fillId="0" borderId="0" xfId="0" applyFont="1"/>
    <xf numFmtId="0" fontId="14" fillId="0" borderId="0" xfId="0" applyFont="1"/>
    <xf numFmtId="0" fontId="15" fillId="0" borderId="0" xfId="0" applyFont="1"/>
    <xf numFmtId="0" fontId="16" fillId="0" borderId="0" xfId="0" applyFont="1"/>
    <xf numFmtId="0" fontId="16" fillId="0" borderId="0" xfId="0" applyFont="1" applyAlignment="1">
      <alignment horizontal="left" wrapText="1"/>
    </xf>
    <xf numFmtId="9" fontId="16" fillId="0" borderId="1" xfId="3" applyFont="1" applyFill="1" applyBorder="1" applyAlignment="1">
      <alignment horizontal="right" indent="1"/>
    </xf>
    <xf numFmtId="0" fontId="16" fillId="0" borderId="0" xfId="0" applyFont="1" applyAlignment="1">
      <alignment horizontal="center"/>
    </xf>
    <xf numFmtId="4" fontId="14" fillId="0" borderId="0" xfId="0" applyNumberFormat="1" applyFont="1"/>
    <xf numFmtId="4" fontId="14" fillId="5" borderId="0" xfId="1" applyNumberFormat="1" applyFont="1" applyFill="1" applyAlignment="1"/>
    <xf numFmtId="4" fontId="14" fillId="5" borderId="0" xfId="2" applyNumberFormat="1" applyFont="1" applyFill="1"/>
    <xf numFmtId="4" fontId="14" fillId="0" borderId="1" xfId="0" applyNumberFormat="1" applyFont="1" applyBorder="1"/>
    <xf numFmtId="4" fontId="14" fillId="5" borderId="1" xfId="2" applyNumberFormat="1" applyFont="1" applyFill="1" applyBorder="1"/>
    <xf numFmtId="166" fontId="14" fillId="0" borderId="0" xfId="0" applyNumberFormat="1" applyFont="1"/>
    <xf numFmtId="166" fontId="14" fillId="5" borderId="0" xfId="2" applyNumberFormat="1" applyFont="1" applyFill="1" applyBorder="1"/>
    <xf numFmtId="164" fontId="14" fillId="0" borderId="0" xfId="0" applyNumberFormat="1" applyFont="1"/>
    <xf numFmtId="164" fontId="14" fillId="0" borderId="0" xfId="2" applyNumberFormat="1" applyFont="1" applyFill="1" applyBorder="1"/>
    <xf numFmtId="0" fontId="12" fillId="0" borderId="0" xfId="0" applyFont="1" applyAlignment="1">
      <alignment wrapText="1"/>
    </xf>
    <xf numFmtId="0" fontId="0" fillId="0" borderId="0" xfId="0" applyAlignment="1">
      <alignment wrapText="1"/>
    </xf>
    <xf numFmtId="0" fontId="17" fillId="0" borderId="0" xfId="0" applyFont="1"/>
    <xf numFmtId="7" fontId="14" fillId="0" borderId="0" xfId="0" applyNumberFormat="1" applyFont="1"/>
    <xf numFmtId="4" fontId="14" fillId="5" borderId="1" xfId="1" applyNumberFormat="1" applyFont="1" applyFill="1" applyBorder="1" applyAlignment="1"/>
    <xf numFmtId="5" fontId="14" fillId="0" borderId="0" xfId="0" applyNumberFormat="1" applyFont="1"/>
    <xf numFmtId="165" fontId="14" fillId="0" borderId="0" xfId="1" applyNumberFormat="1" applyFont="1" applyFill="1" applyBorder="1"/>
    <xf numFmtId="0" fontId="17" fillId="0" borderId="0" xfId="0" applyFont="1" applyAlignment="1">
      <alignment horizontal="left" indent="1"/>
    </xf>
    <xf numFmtId="0" fontId="0" fillId="0" borderId="0" xfId="0" applyAlignment="1">
      <alignment horizontal="left" indent="1"/>
    </xf>
    <xf numFmtId="0" fontId="16" fillId="3" borderId="0" xfId="0" applyFont="1" applyFill="1" applyAlignment="1">
      <alignment horizontal="center"/>
    </xf>
    <xf numFmtId="4" fontId="14" fillId="3" borderId="0" xfId="0" applyNumberFormat="1" applyFont="1" applyFill="1"/>
    <xf numFmtId="4" fontId="14" fillId="3" borderId="0" xfId="1" applyNumberFormat="1" applyFont="1" applyFill="1" applyAlignment="1"/>
    <xf numFmtId="15" fontId="4" fillId="0" borderId="0" xfId="0" applyNumberFormat="1" applyFont="1"/>
    <xf numFmtId="0" fontId="3" fillId="0" borderId="0" xfId="0" applyFont="1"/>
    <xf numFmtId="6" fontId="0" fillId="0" borderId="2" xfId="0" applyNumberFormat="1" applyBorder="1" applyAlignment="1">
      <alignment horizontal="center"/>
    </xf>
    <xf numFmtId="9" fontId="0" fillId="0" borderId="2" xfId="0" applyNumberFormat="1" applyBorder="1" applyAlignment="1">
      <alignment horizontal="center"/>
    </xf>
    <xf numFmtId="0" fontId="2" fillId="3" borderId="2" xfId="0" applyFont="1" applyFill="1" applyBorder="1" applyAlignment="1">
      <alignment vertical="top" wrapText="1"/>
    </xf>
    <xf numFmtId="0" fontId="2" fillId="6" borderId="2" xfId="0" applyFont="1" applyFill="1" applyBorder="1" applyAlignment="1">
      <alignment vertical="top" wrapText="1"/>
    </xf>
    <xf numFmtId="3" fontId="0" fillId="0" borderId="2" xfId="0" applyNumberFormat="1" applyBorder="1" applyAlignment="1">
      <alignment horizontal="center"/>
    </xf>
    <xf numFmtId="164" fontId="0" fillId="0" borderId="2" xfId="0" applyNumberFormat="1" applyBorder="1" applyAlignment="1">
      <alignment horizontal="center"/>
    </xf>
    <xf numFmtId="167" fontId="0" fillId="0" borderId="2" xfId="0" applyNumberFormat="1" applyBorder="1" applyAlignment="1">
      <alignment horizontal="center"/>
    </xf>
    <xf numFmtId="164" fontId="18" fillId="0" borderId="2" xfId="1" applyNumberFormat="1" applyFont="1" applyFill="1" applyBorder="1" applyAlignment="1">
      <alignment horizontal="center"/>
    </xf>
    <xf numFmtId="9" fontId="0" fillId="3" borderId="2" xfId="0" applyNumberFormat="1" applyFill="1" applyBorder="1" applyAlignment="1">
      <alignment horizontal="center"/>
    </xf>
    <xf numFmtId="167" fontId="0" fillId="3" borderId="2" xfId="0" applyNumberForma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B5F0B-0343-423A-BA95-33261AA74B8C}">
  <dimension ref="A1:N91"/>
  <sheetViews>
    <sheetView tabSelected="1" workbookViewId="0">
      <selection activeCell="A7" sqref="A7"/>
    </sheetView>
  </sheetViews>
  <sheetFormatPr defaultRowHeight="14.6" x14ac:dyDescent="0.4"/>
  <cols>
    <col min="1" max="1" width="18" customWidth="1"/>
    <col min="2" max="4" width="12.84375" customWidth="1"/>
    <col min="5" max="5" width="13.4609375" customWidth="1"/>
    <col min="6" max="12" width="11.69140625" customWidth="1"/>
    <col min="13" max="13" width="89.23046875" customWidth="1"/>
    <col min="14" max="14" width="43.84375" customWidth="1"/>
  </cols>
  <sheetData>
    <row r="1" spans="1:14" x14ac:dyDescent="0.4">
      <c r="A1" s="41" t="s">
        <v>78</v>
      </c>
    </row>
    <row r="2" spans="1:14" x14ac:dyDescent="0.4">
      <c r="A2" s="41" t="s">
        <v>85</v>
      </c>
    </row>
    <row r="3" spans="1:14" x14ac:dyDescent="0.4">
      <c r="A3" s="41" t="s">
        <v>179</v>
      </c>
    </row>
    <row r="4" spans="1:14" x14ac:dyDescent="0.4">
      <c r="A4" s="41"/>
    </row>
    <row r="5" spans="1:14" x14ac:dyDescent="0.4">
      <c r="A5" s="41"/>
    </row>
    <row r="6" spans="1:14" s="1" customFormat="1" ht="72.900000000000006" x14ac:dyDescent="0.4">
      <c r="A6" s="52" t="s">
        <v>66</v>
      </c>
      <c r="B6" s="52" t="s">
        <v>115</v>
      </c>
      <c r="C6" s="52" t="s">
        <v>116</v>
      </c>
      <c r="D6" s="52" t="s">
        <v>64</v>
      </c>
      <c r="E6" s="52" t="s">
        <v>65</v>
      </c>
      <c r="F6" s="85" t="s">
        <v>130</v>
      </c>
      <c r="G6" s="85" t="s">
        <v>131</v>
      </c>
      <c r="H6" s="85" t="s">
        <v>132</v>
      </c>
      <c r="I6" s="52" t="s">
        <v>134</v>
      </c>
      <c r="J6" s="86" t="s">
        <v>128</v>
      </c>
      <c r="K6" s="86" t="s">
        <v>129</v>
      </c>
      <c r="L6" s="52" t="s">
        <v>143</v>
      </c>
      <c r="M6" s="52" t="s">
        <v>114</v>
      </c>
      <c r="N6" s="52" t="s">
        <v>117</v>
      </c>
    </row>
    <row r="7" spans="1:14" x14ac:dyDescent="0.4">
      <c r="A7" s="39" t="s">
        <v>1</v>
      </c>
      <c r="B7" s="88">
        <v>83258</v>
      </c>
      <c r="C7" s="88">
        <f>(B7/12)</f>
        <v>6938.166666666667</v>
      </c>
      <c r="D7" s="88">
        <f>(B7*85%)</f>
        <v>70769.3</v>
      </c>
      <c r="E7" s="83">
        <v>24860</v>
      </c>
      <c r="F7" s="83">
        <v>3455</v>
      </c>
      <c r="G7" s="89">
        <f>(F7/C7)</f>
        <v>0.49797016502918634</v>
      </c>
      <c r="H7" s="84">
        <v>1.8</v>
      </c>
      <c r="I7" s="90">
        <v>25820</v>
      </c>
      <c r="J7" s="83">
        <v>3729</v>
      </c>
      <c r="K7" s="84">
        <f>(J7/(I7/12))</f>
        <v>1.7330751355538343</v>
      </c>
      <c r="L7" s="84" t="s">
        <v>135</v>
      </c>
      <c r="M7" s="42" t="s">
        <v>139</v>
      </c>
      <c r="N7" s="42"/>
    </row>
    <row r="8" spans="1:14" x14ac:dyDescent="0.4">
      <c r="A8" s="39" t="s">
        <v>2</v>
      </c>
      <c r="B8" s="88">
        <v>109774</v>
      </c>
      <c r="C8" s="88">
        <f t="shared" ref="C8:C57" si="0">(B8/12)</f>
        <v>9147.8333333333339</v>
      </c>
      <c r="D8" s="88">
        <f t="shared" ref="D8:D57" si="1">(B8*85%)</f>
        <v>93307.9</v>
      </c>
      <c r="E8" s="83">
        <v>31070</v>
      </c>
      <c r="F8" s="88">
        <f>(C8*85%)</f>
        <v>7775.6583333333338</v>
      </c>
      <c r="G8" s="84">
        <v>0.85</v>
      </c>
      <c r="H8" s="84">
        <v>3</v>
      </c>
      <c r="I8" s="90">
        <v>32270</v>
      </c>
      <c r="J8" s="83"/>
      <c r="K8" s="84"/>
      <c r="L8" s="84" t="s">
        <v>144</v>
      </c>
      <c r="M8" s="42" t="s">
        <v>140</v>
      </c>
      <c r="N8" s="42"/>
    </row>
    <row r="9" spans="1:14" x14ac:dyDescent="0.4">
      <c r="A9" s="39" t="s">
        <v>3</v>
      </c>
      <c r="B9" s="88">
        <v>90789</v>
      </c>
      <c r="C9" s="88">
        <f t="shared" si="0"/>
        <v>7565.75</v>
      </c>
      <c r="D9" s="88">
        <f t="shared" si="1"/>
        <v>77170.649999999994</v>
      </c>
      <c r="E9" s="83">
        <v>24860</v>
      </c>
      <c r="F9" s="83">
        <v>3168</v>
      </c>
      <c r="G9" s="89">
        <f>(F9/C9)</f>
        <v>0.41872914119551929</v>
      </c>
      <c r="H9" s="84">
        <v>1.65</v>
      </c>
      <c r="I9" s="90">
        <v>25820</v>
      </c>
      <c r="J9" s="83"/>
      <c r="K9" s="84"/>
      <c r="L9" s="84" t="s">
        <v>142</v>
      </c>
      <c r="M9" s="42" t="s">
        <v>67</v>
      </c>
      <c r="N9" s="42"/>
    </row>
    <row r="10" spans="1:14" x14ac:dyDescent="0.4">
      <c r="A10" s="39" t="s">
        <v>4</v>
      </c>
      <c r="B10" s="88">
        <v>74116</v>
      </c>
      <c r="C10" s="88">
        <f t="shared" si="0"/>
        <v>6176.333333333333</v>
      </c>
      <c r="D10" s="88">
        <f t="shared" si="1"/>
        <v>62998.6</v>
      </c>
      <c r="E10" s="83">
        <v>24860</v>
      </c>
      <c r="F10" s="88">
        <f>(C10*85%)</f>
        <v>5249.8833333333332</v>
      </c>
      <c r="G10" s="84">
        <v>0.85</v>
      </c>
      <c r="H10" s="84">
        <v>1.8</v>
      </c>
      <c r="I10" s="90">
        <v>25820</v>
      </c>
      <c r="J10" s="84"/>
      <c r="K10" s="84"/>
      <c r="L10" s="84" t="s">
        <v>144</v>
      </c>
      <c r="M10" s="42" t="s">
        <v>145</v>
      </c>
      <c r="N10" s="42"/>
    </row>
    <row r="11" spans="1:14" x14ac:dyDescent="0.4">
      <c r="A11" s="39" t="s">
        <v>5</v>
      </c>
      <c r="B11" s="88">
        <v>105130</v>
      </c>
      <c r="C11" s="88">
        <f t="shared" si="0"/>
        <v>8760.8333333333339</v>
      </c>
      <c r="D11" s="88">
        <f t="shared" si="1"/>
        <v>89360.5</v>
      </c>
      <c r="E11" s="83">
        <v>24860</v>
      </c>
      <c r="F11" s="88">
        <f>(C11*85%)</f>
        <v>7446.7083333333339</v>
      </c>
      <c r="G11" s="84">
        <v>0.85</v>
      </c>
      <c r="H11" s="84">
        <v>3.75</v>
      </c>
      <c r="I11" s="90">
        <v>25820</v>
      </c>
      <c r="J11" s="84"/>
      <c r="K11" s="84"/>
      <c r="L11" s="84" t="s">
        <v>144</v>
      </c>
      <c r="M11" s="42" t="s">
        <v>68</v>
      </c>
      <c r="N11" s="42" t="s">
        <v>148</v>
      </c>
    </row>
    <row r="12" spans="1:14" x14ac:dyDescent="0.4">
      <c r="A12" s="39" t="s">
        <v>6</v>
      </c>
      <c r="B12" s="88">
        <v>115443</v>
      </c>
      <c r="C12" s="88">
        <f t="shared" si="0"/>
        <v>9620.25</v>
      </c>
      <c r="D12" s="88">
        <f t="shared" si="1"/>
        <v>98126.55</v>
      </c>
      <c r="E12" s="83">
        <v>24860</v>
      </c>
      <c r="F12" s="83">
        <v>3833</v>
      </c>
      <c r="G12" s="89">
        <f>(F12/C12)</f>
        <v>0.3984303942205244</v>
      </c>
      <c r="H12" s="84">
        <v>1.85</v>
      </c>
      <c r="I12" s="90">
        <v>25820</v>
      </c>
      <c r="J12" s="84"/>
      <c r="K12" s="84"/>
      <c r="L12" s="84" t="s">
        <v>142</v>
      </c>
      <c r="M12" s="42" t="s">
        <v>70</v>
      </c>
      <c r="N12" s="42" t="s">
        <v>69</v>
      </c>
    </row>
    <row r="13" spans="1:14" x14ac:dyDescent="0.4">
      <c r="A13" s="39" t="s">
        <v>7</v>
      </c>
      <c r="B13" s="88">
        <v>119521</v>
      </c>
      <c r="C13" s="88">
        <f t="shared" si="0"/>
        <v>9960.0833333333339</v>
      </c>
      <c r="D13" s="88">
        <f t="shared" si="1"/>
        <v>101592.84999999999</v>
      </c>
      <c r="E13" s="83">
        <v>24860</v>
      </c>
      <c r="F13" s="83">
        <v>5593</v>
      </c>
      <c r="G13" s="84">
        <v>0.6</v>
      </c>
      <c r="H13" s="84">
        <v>2.7</v>
      </c>
      <c r="I13" s="90">
        <v>25820</v>
      </c>
      <c r="J13" s="84"/>
      <c r="K13" s="84"/>
      <c r="L13" s="84" t="s">
        <v>142</v>
      </c>
      <c r="M13" s="42" t="s">
        <v>150</v>
      </c>
      <c r="N13" s="42"/>
    </row>
    <row r="14" spans="1:14" x14ac:dyDescent="0.4">
      <c r="A14" s="39" t="s">
        <v>8</v>
      </c>
      <c r="B14" s="88">
        <v>100314</v>
      </c>
      <c r="C14" s="88">
        <f t="shared" si="0"/>
        <v>8359.5</v>
      </c>
      <c r="D14" s="88">
        <f t="shared" si="1"/>
        <v>85266.9</v>
      </c>
      <c r="E14" s="83">
        <v>24860</v>
      </c>
      <c r="F14" s="83">
        <v>3833</v>
      </c>
      <c r="G14" s="89">
        <f>(F14/C14)</f>
        <v>0.45852024642622169</v>
      </c>
      <c r="H14" s="84">
        <v>1.85</v>
      </c>
      <c r="I14" s="90">
        <v>25820</v>
      </c>
      <c r="J14" s="84"/>
      <c r="K14" s="84"/>
      <c r="L14" s="84" t="s">
        <v>142</v>
      </c>
      <c r="M14" s="42" t="s">
        <v>72</v>
      </c>
      <c r="N14" s="42"/>
    </row>
    <row r="15" spans="1:14" x14ac:dyDescent="0.4">
      <c r="A15" s="39" t="s">
        <v>0</v>
      </c>
      <c r="B15" s="88">
        <v>166120</v>
      </c>
      <c r="C15" s="88">
        <f t="shared" si="0"/>
        <v>13843.333333333334</v>
      </c>
      <c r="D15" s="88">
        <f t="shared" si="1"/>
        <v>141202</v>
      </c>
      <c r="E15" s="83">
        <v>24860</v>
      </c>
      <c r="F15" s="83">
        <v>6215</v>
      </c>
      <c r="G15" s="84">
        <f>(F15/C15)</f>
        <v>0.44895256441126896</v>
      </c>
      <c r="H15" s="84">
        <v>3</v>
      </c>
      <c r="I15" s="90">
        <v>25820</v>
      </c>
      <c r="J15" s="84"/>
      <c r="K15" s="84"/>
      <c r="L15" s="84" t="s">
        <v>142</v>
      </c>
      <c r="M15" s="42" t="s">
        <v>73</v>
      </c>
      <c r="N15" s="42" t="s">
        <v>151</v>
      </c>
    </row>
    <row r="16" spans="1:14" x14ac:dyDescent="0.4">
      <c r="A16" s="39" t="s">
        <v>9</v>
      </c>
      <c r="B16" s="88">
        <v>86353</v>
      </c>
      <c r="C16" s="88">
        <f t="shared" si="0"/>
        <v>7196.083333333333</v>
      </c>
      <c r="D16" s="88">
        <f t="shared" si="1"/>
        <v>73400.05</v>
      </c>
      <c r="E16" s="83">
        <v>24860</v>
      </c>
      <c r="F16" s="83">
        <v>3108</v>
      </c>
      <c r="G16" s="89">
        <f>(F16/C16)</f>
        <v>0.43190161314604009</v>
      </c>
      <c r="H16" s="84">
        <v>1.5</v>
      </c>
      <c r="I16" s="90">
        <v>25820</v>
      </c>
      <c r="J16" s="84"/>
      <c r="K16" s="84"/>
      <c r="L16" s="84" t="s">
        <v>144</v>
      </c>
      <c r="M16" s="42" t="s">
        <v>74</v>
      </c>
      <c r="N16" s="42"/>
    </row>
    <row r="17" spans="1:14" x14ac:dyDescent="0.4">
      <c r="A17" s="39" t="s">
        <v>10</v>
      </c>
      <c r="B17" s="88">
        <v>87363</v>
      </c>
      <c r="C17" s="88">
        <f t="shared" si="0"/>
        <v>7280.25</v>
      </c>
      <c r="D17" s="88">
        <f t="shared" si="1"/>
        <v>74258.55</v>
      </c>
      <c r="E17" s="83">
        <v>24860</v>
      </c>
      <c r="F17" s="83">
        <f>(C17*50%)</f>
        <v>3640.125</v>
      </c>
      <c r="G17" s="84">
        <v>0.5</v>
      </c>
      <c r="H17" s="84">
        <v>1.75</v>
      </c>
      <c r="I17" s="90">
        <v>25820</v>
      </c>
      <c r="J17" s="84"/>
      <c r="K17" s="84"/>
      <c r="L17" s="84" t="s">
        <v>144</v>
      </c>
      <c r="M17" s="42" t="s">
        <v>75</v>
      </c>
      <c r="N17" s="42" t="s">
        <v>153</v>
      </c>
    </row>
    <row r="18" spans="1:14" x14ac:dyDescent="0.4">
      <c r="A18" s="39" t="s">
        <v>11</v>
      </c>
      <c r="B18" s="88">
        <v>109103</v>
      </c>
      <c r="C18" s="88">
        <f t="shared" si="0"/>
        <v>9091.9166666666661</v>
      </c>
      <c r="D18" s="88">
        <f t="shared" si="1"/>
        <v>92737.55</v>
      </c>
      <c r="E18" s="83">
        <v>28590</v>
      </c>
      <c r="F18" s="88">
        <f>(C18*85%)</f>
        <v>7728.1291666666657</v>
      </c>
      <c r="G18" s="84">
        <v>0.85</v>
      </c>
      <c r="H18" s="84">
        <v>3.25</v>
      </c>
      <c r="I18" s="90">
        <v>29690</v>
      </c>
      <c r="J18" s="84"/>
      <c r="K18" s="84"/>
      <c r="L18" s="84" t="s">
        <v>144</v>
      </c>
      <c r="M18" s="42" t="s">
        <v>76</v>
      </c>
      <c r="N18" s="42"/>
    </row>
    <row r="19" spans="1:14" x14ac:dyDescent="0.4">
      <c r="A19" s="39" t="s">
        <v>12</v>
      </c>
      <c r="B19" s="88">
        <v>87216</v>
      </c>
      <c r="C19" s="88">
        <f t="shared" si="0"/>
        <v>7268</v>
      </c>
      <c r="D19" s="88">
        <f t="shared" si="1"/>
        <v>74133.599999999991</v>
      </c>
      <c r="E19" s="83">
        <v>24860</v>
      </c>
      <c r="F19" s="83">
        <v>3626</v>
      </c>
      <c r="G19" s="89">
        <f>(F19/C19)</f>
        <v>0.4988992845349477</v>
      </c>
      <c r="H19" s="84">
        <v>1.75</v>
      </c>
      <c r="I19" s="90">
        <v>25820</v>
      </c>
      <c r="J19" s="83">
        <v>3626</v>
      </c>
      <c r="K19" s="84">
        <f>(J19/(I19/12))</f>
        <v>1.685205267234702</v>
      </c>
      <c r="L19" s="84" t="s">
        <v>142</v>
      </c>
      <c r="M19" s="42" t="s">
        <v>156</v>
      </c>
      <c r="N19" s="42"/>
    </row>
    <row r="20" spans="1:14" x14ac:dyDescent="0.4">
      <c r="A20" s="39" t="s">
        <v>13</v>
      </c>
      <c r="B20" s="88">
        <v>101710</v>
      </c>
      <c r="C20" s="88">
        <f t="shared" si="0"/>
        <v>8475.8333333333339</v>
      </c>
      <c r="D20" s="88">
        <f t="shared" si="1"/>
        <v>86453.5</v>
      </c>
      <c r="E20" s="83">
        <v>24860</v>
      </c>
      <c r="F20" s="83">
        <v>4318</v>
      </c>
      <c r="G20" s="89">
        <f>(F20/C20)</f>
        <v>0.50944843181594723</v>
      </c>
      <c r="H20" s="84">
        <v>2.1</v>
      </c>
      <c r="I20" s="90">
        <v>25820</v>
      </c>
      <c r="J20" s="83">
        <v>4661</v>
      </c>
      <c r="K20" s="84">
        <f>(J20/(I20/12))</f>
        <v>2.1662277304415185</v>
      </c>
      <c r="L20" s="84" t="s">
        <v>144</v>
      </c>
      <c r="M20" s="42" t="s">
        <v>77</v>
      </c>
      <c r="N20" s="42"/>
    </row>
    <row r="21" spans="1:14" x14ac:dyDescent="0.4">
      <c r="A21" s="39" t="s">
        <v>14</v>
      </c>
      <c r="B21" s="88">
        <v>87816</v>
      </c>
      <c r="C21" s="88">
        <f t="shared" si="0"/>
        <v>7318</v>
      </c>
      <c r="D21" s="88">
        <f t="shared" si="1"/>
        <v>74643.599999999991</v>
      </c>
      <c r="E21" s="83">
        <v>24860</v>
      </c>
      <c r="F21" s="83">
        <v>2299</v>
      </c>
      <c r="G21" s="89">
        <f>(F21/C21)</f>
        <v>0.31415687346269472</v>
      </c>
      <c r="H21" s="84">
        <v>1.27</v>
      </c>
      <c r="I21" s="90">
        <v>25820</v>
      </c>
      <c r="J21" s="83">
        <v>2299</v>
      </c>
      <c r="K21" s="84">
        <f>(J21/(I21/12))</f>
        <v>1.0684740511231605</v>
      </c>
      <c r="L21" s="84" t="s">
        <v>142</v>
      </c>
      <c r="M21" s="42" t="s">
        <v>157</v>
      </c>
      <c r="N21" s="42"/>
    </row>
    <row r="22" spans="1:14" x14ac:dyDescent="0.4">
      <c r="A22" s="39" t="s">
        <v>15</v>
      </c>
      <c r="B22" s="88">
        <v>95073</v>
      </c>
      <c r="C22" s="88">
        <f t="shared" si="0"/>
        <v>7922.75</v>
      </c>
      <c r="D22" s="88">
        <f t="shared" si="1"/>
        <v>80812.05</v>
      </c>
      <c r="E22" s="83">
        <v>24860</v>
      </c>
      <c r="F22" s="83">
        <v>3315</v>
      </c>
      <c r="G22" s="89">
        <f>(F22/C22)</f>
        <v>0.41841532296235523</v>
      </c>
      <c r="H22" s="84">
        <v>1.6</v>
      </c>
      <c r="I22" s="90">
        <v>25820</v>
      </c>
      <c r="J22" s="84"/>
      <c r="K22" s="84"/>
      <c r="L22" s="84" t="s">
        <v>142</v>
      </c>
      <c r="M22" s="42" t="s">
        <v>79</v>
      </c>
      <c r="N22" s="42" t="s">
        <v>158</v>
      </c>
    </row>
    <row r="23" spans="1:14" x14ac:dyDescent="0.4">
      <c r="A23" s="39" t="s">
        <v>16</v>
      </c>
      <c r="B23" s="88">
        <v>96366</v>
      </c>
      <c r="C23" s="88">
        <f t="shared" si="0"/>
        <v>8030.5</v>
      </c>
      <c r="D23" s="88">
        <f t="shared" si="1"/>
        <v>81911.099999999991</v>
      </c>
      <c r="E23" s="83">
        <v>24860</v>
      </c>
      <c r="F23" s="83">
        <v>5180</v>
      </c>
      <c r="G23" s="89">
        <f>(F23/C23)</f>
        <v>0.6450407820185543</v>
      </c>
      <c r="H23" s="84">
        <v>2.5</v>
      </c>
      <c r="I23" s="90">
        <v>25820</v>
      </c>
      <c r="J23" s="83"/>
      <c r="K23" s="84"/>
      <c r="L23" s="84" t="s">
        <v>142</v>
      </c>
      <c r="M23" s="42" t="s">
        <v>80</v>
      </c>
      <c r="N23" s="42"/>
    </row>
    <row r="24" spans="1:14" x14ac:dyDescent="0.4">
      <c r="A24" s="39" t="s">
        <v>17</v>
      </c>
      <c r="B24" s="88">
        <v>80316</v>
      </c>
      <c r="C24" s="88">
        <f t="shared" si="0"/>
        <v>6693</v>
      </c>
      <c r="D24" s="88">
        <f t="shared" si="1"/>
        <v>68268.599999999991</v>
      </c>
      <c r="E24" s="83">
        <v>24860</v>
      </c>
      <c r="F24" s="88">
        <f>(C24*85%)</f>
        <v>5689.05</v>
      </c>
      <c r="G24" s="84">
        <v>0.85</v>
      </c>
      <c r="H24" s="84">
        <v>2.75</v>
      </c>
      <c r="I24" s="90">
        <v>25820</v>
      </c>
      <c r="J24" s="84"/>
      <c r="K24" s="84"/>
      <c r="L24" s="84" t="s">
        <v>144</v>
      </c>
      <c r="M24" s="42" t="s">
        <v>159</v>
      </c>
      <c r="N24" s="42"/>
    </row>
    <row r="25" spans="1:14" x14ac:dyDescent="0.4">
      <c r="A25" s="39" t="s">
        <v>18</v>
      </c>
      <c r="B25" s="88">
        <v>74830</v>
      </c>
      <c r="C25" s="88">
        <f t="shared" si="0"/>
        <v>6235.833333333333</v>
      </c>
      <c r="D25" s="88">
        <f t="shared" si="1"/>
        <v>63605.5</v>
      </c>
      <c r="E25" s="83">
        <v>24860</v>
      </c>
      <c r="F25" s="83">
        <v>4966</v>
      </c>
      <c r="G25" s="89">
        <f>(F25/C25)</f>
        <v>0.79636509421355073</v>
      </c>
      <c r="H25" s="84">
        <v>2.25</v>
      </c>
      <c r="I25" s="90">
        <v>25820</v>
      </c>
      <c r="J25" s="83">
        <v>5173</v>
      </c>
      <c r="K25" s="84">
        <f>(J25/(I25/12))</f>
        <v>2.4041828040278856</v>
      </c>
      <c r="L25" s="84" t="s">
        <v>133</v>
      </c>
      <c r="M25" s="42" t="s">
        <v>81</v>
      </c>
      <c r="N25" s="42"/>
    </row>
    <row r="26" spans="1:14" x14ac:dyDescent="0.4">
      <c r="A26" s="39" t="s">
        <v>19</v>
      </c>
      <c r="B26" s="88">
        <v>99855</v>
      </c>
      <c r="C26" s="88">
        <f t="shared" si="0"/>
        <v>8321.25</v>
      </c>
      <c r="D26" s="88">
        <f t="shared" si="1"/>
        <v>84876.75</v>
      </c>
      <c r="E26" s="83">
        <v>24860</v>
      </c>
      <c r="F26" s="88">
        <f>(C26*125%)</f>
        <v>10401.5625</v>
      </c>
      <c r="G26" s="84">
        <v>1.25</v>
      </c>
      <c r="H26" s="84">
        <v>5</v>
      </c>
      <c r="I26" s="90">
        <v>25820</v>
      </c>
      <c r="J26" s="84"/>
      <c r="K26" s="84"/>
      <c r="L26" s="84" t="s">
        <v>133</v>
      </c>
      <c r="M26" s="42" t="s">
        <v>82</v>
      </c>
      <c r="N26" s="42" t="s">
        <v>161</v>
      </c>
    </row>
    <row r="27" spans="1:14" x14ac:dyDescent="0.4">
      <c r="A27" s="39" t="s">
        <v>20</v>
      </c>
      <c r="B27" s="88">
        <v>122350</v>
      </c>
      <c r="C27" s="88">
        <f t="shared" si="0"/>
        <v>10195.833333333334</v>
      </c>
      <c r="D27" s="88">
        <f t="shared" si="1"/>
        <v>103997.5</v>
      </c>
      <c r="E27" s="83">
        <v>24860</v>
      </c>
      <c r="F27" s="83">
        <v>6302</v>
      </c>
      <c r="G27" s="89">
        <f>(F27/C27)</f>
        <v>0.61809562729873313</v>
      </c>
      <c r="H27" s="84">
        <v>3</v>
      </c>
      <c r="I27" s="90">
        <v>25820</v>
      </c>
      <c r="J27" s="88"/>
      <c r="K27" s="84"/>
      <c r="L27" s="84" t="s">
        <v>144</v>
      </c>
      <c r="M27" s="42" t="s">
        <v>83</v>
      </c>
      <c r="N27" s="42"/>
    </row>
    <row r="28" spans="1:14" x14ac:dyDescent="0.4">
      <c r="A28" s="39" t="s">
        <v>21</v>
      </c>
      <c r="B28" s="88">
        <v>122289</v>
      </c>
      <c r="C28" s="88">
        <f t="shared" si="0"/>
        <v>10190.75</v>
      </c>
      <c r="D28" s="88">
        <f t="shared" si="1"/>
        <v>103945.65</v>
      </c>
      <c r="E28" s="83">
        <v>24860</v>
      </c>
      <c r="F28" s="83">
        <v>5092</v>
      </c>
      <c r="G28" s="89">
        <f>(F28/C28)</f>
        <v>0.49966881730981527</v>
      </c>
      <c r="H28" s="84">
        <v>2.4</v>
      </c>
      <c r="I28" s="90">
        <v>25820</v>
      </c>
      <c r="J28" s="84"/>
      <c r="K28" s="84"/>
      <c r="L28" s="84" t="s">
        <v>142</v>
      </c>
      <c r="M28" s="42" t="s">
        <v>84</v>
      </c>
      <c r="N28" s="42"/>
    </row>
    <row r="29" spans="1:14" x14ac:dyDescent="0.4">
      <c r="A29" s="39" t="s">
        <v>22</v>
      </c>
      <c r="B29" s="88">
        <v>91988</v>
      </c>
      <c r="C29" s="88">
        <f t="shared" si="0"/>
        <v>7665.666666666667</v>
      </c>
      <c r="D29" s="88">
        <f t="shared" si="1"/>
        <v>78189.8</v>
      </c>
      <c r="E29" s="83">
        <v>24860</v>
      </c>
      <c r="F29" s="83">
        <v>3838</v>
      </c>
      <c r="G29" s="89">
        <f>(F29/C29)</f>
        <v>0.50067400095664649</v>
      </c>
      <c r="H29" s="84">
        <v>1.85</v>
      </c>
      <c r="I29" s="90">
        <v>25820</v>
      </c>
      <c r="J29" s="84"/>
      <c r="K29" s="84"/>
      <c r="L29" s="84" t="s">
        <v>142</v>
      </c>
      <c r="M29" s="42" t="s">
        <v>163</v>
      </c>
      <c r="N29" s="42"/>
    </row>
    <row r="30" spans="1:14" x14ac:dyDescent="0.4">
      <c r="A30" s="39" t="s">
        <v>23</v>
      </c>
      <c r="B30" s="88">
        <v>112783</v>
      </c>
      <c r="C30" s="88">
        <f t="shared" si="0"/>
        <v>9398.5833333333339</v>
      </c>
      <c r="D30" s="88">
        <f t="shared" si="1"/>
        <v>95865.55</v>
      </c>
      <c r="E30" s="83">
        <v>24860</v>
      </c>
      <c r="F30" s="83">
        <v>4133</v>
      </c>
      <c r="G30" s="89">
        <f>(F30/C30)</f>
        <v>0.43974712500997487</v>
      </c>
      <c r="H30" s="84">
        <v>2</v>
      </c>
      <c r="I30" s="90">
        <v>25820</v>
      </c>
      <c r="J30" s="84"/>
      <c r="K30" s="83"/>
      <c r="L30" s="87" t="s">
        <v>142</v>
      </c>
      <c r="M30" s="42" t="s">
        <v>86</v>
      </c>
      <c r="N30" s="42"/>
    </row>
    <row r="31" spans="1:14" x14ac:dyDescent="0.4">
      <c r="A31" s="39" t="s">
        <v>24</v>
      </c>
      <c r="B31" s="88">
        <v>71947</v>
      </c>
      <c r="C31" s="88">
        <f t="shared" si="0"/>
        <v>5995.583333333333</v>
      </c>
      <c r="D31" s="88">
        <f t="shared" si="1"/>
        <v>61154.95</v>
      </c>
      <c r="E31" s="83">
        <v>24860</v>
      </c>
      <c r="F31" s="88">
        <f>(C31*85%)</f>
        <v>5096.2458333333334</v>
      </c>
      <c r="G31" s="84">
        <v>0.85</v>
      </c>
      <c r="H31" s="84">
        <v>2.5</v>
      </c>
      <c r="I31" s="90">
        <v>25820</v>
      </c>
      <c r="J31" s="84"/>
      <c r="K31" s="84"/>
      <c r="L31" s="84" t="s">
        <v>144</v>
      </c>
      <c r="M31" s="42" t="s">
        <v>87</v>
      </c>
      <c r="N31" s="42"/>
    </row>
    <row r="32" spans="1:14" x14ac:dyDescent="0.4">
      <c r="A32" s="39" t="s">
        <v>25</v>
      </c>
      <c r="B32" s="88">
        <v>87722</v>
      </c>
      <c r="C32" s="88">
        <f t="shared" si="0"/>
        <v>7310.166666666667</v>
      </c>
      <c r="D32" s="88">
        <f t="shared" si="1"/>
        <v>74563.7</v>
      </c>
      <c r="E32" s="83">
        <v>24860</v>
      </c>
      <c r="F32" s="83">
        <v>3108</v>
      </c>
      <c r="G32" s="89">
        <f t="shared" ref="G32:G38" si="2">(F32/C32)</f>
        <v>0.42516130503180499</v>
      </c>
      <c r="H32" s="84">
        <v>1.5</v>
      </c>
      <c r="I32" s="90">
        <v>25820</v>
      </c>
      <c r="J32" s="84"/>
      <c r="K32" s="84"/>
      <c r="L32" s="84" t="s">
        <v>142</v>
      </c>
      <c r="M32" s="42" t="s">
        <v>88</v>
      </c>
      <c r="N32" s="42"/>
    </row>
    <row r="33" spans="1:14" x14ac:dyDescent="0.4">
      <c r="A33" s="39" t="s">
        <v>26</v>
      </c>
      <c r="B33" s="88">
        <v>81241</v>
      </c>
      <c r="C33" s="88">
        <f t="shared" si="0"/>
        <v>6770.083333333333</v>
      </c>
      <c r="D33" s="88">
        <f t="shared" si="1"/>
        <v>69054.849999999991</v>
      </c>
      <c r="E33" s="83">
        <v>24860</v>
      </c>
      <c r="F33" s="83">
        <v>3108</v>
      </c>
      <c r="G33" s="89">
        <f t="shared" si="2"/>
        <v>0.45907854408488324</v>
      </c>
      <c r="H33" s="84">
        <v>1.5</v>
      </c>
      <c r="I33" s="90">
        <v>25820</v>
      </c>
      <c r="J33" s="83">
        <v>3981</v>
      </c>
      <c r="K33" s="84">
        <f>(J33/(I33/12))</f>
        <v>1.8501936483346244</v>
      </c>
      <c r="L33" s="84" t="s">
        <v>133</v>
      </c>
      <c r="M33" s="42" t="s">
        <v>89</v>
      </c>
      <c r="N33" s="42"/>
    </row>
    <row r="34" spans="1:14" x14ac:dyDescent="0.4">
      <c r="A34" s="39" t="s">
        <v>27</v>
      </c>
      <c r="B34" s="88">
        <v>94702</v>
      </c>
      <c r="C34" s="88">
        <f t="shared" si="0"/>
        <v>7891.833333333333</v>
      </c>
      <c r="D34" s="88">
        <f t="shared" si="1"/>
        <v>80496.7</v>
      </c>
      <c r="E34" s="83">
        <v>24860</v>
      </c>
      <c r="F34" s="83">
        <v>3833</v>
      </c>
      <c r="G34" s="89">
        <f t="shared" si="2"/>
        <v>0.48569196004308252</v>
      </c>
      <c r="H34" s="84">
        <v>1.85</v>
      </c>
      <c r="I34" s="90">
        <v>25820</v>
      </c>
      <c r="J34" s="84"/>
      <c r="K34" s="84"/>
      <c r="L34" s="84" t="s">
        <v>142</v>
      </c>
      <c r="M34" s="42" t="s">
        <v>90</v>
      </c>
      <c r="N34" s="42"/>
    </row>
    <row r="35" spans="1:14" x14ac:dyDescent="0.4">
      <c r="A35" s="39" t="s">
        <v>28</v>
      </c>
      <c r="B35" s="88">
        <v>85474</v>
      </c>
      <c r="C35" s="88">
        <f t="shared" si="0"/>
        <v>7122.833333333333</v>
      </c>
      <c r="D35" s="88">
        <f t="shared" si="1"/>
        <v>72652.899999999994</v>
      </c>
      <c r="E35" s="83">
        <v>24860</v>
      </c>
      <c r="F35" s="83">
        <v>4143</v>
      </c>
      <c r="G35" s="89">
        <f t="shared" si="2"/>
        <v>0.58165056040433349</v>
      </c>
      <c r="H35" s="84">
        <v>2</v>
      </c>
      <c r="I35" s="90">
        <v>25820</v>
      </c>
      <c r="J35" s="84"/>
      <c r="K35" s="84"/>
      <c r="L35" s="84" t="s">
        <v>142</v>
      </c>
      <c r="M35" s="42" t="s">
        <v>91</v>
      </c>
      <c r="N35" s="42"/>
    </row>
    <row r="36" spans="1:14" x14ac:dyDescent="0.4">
      <c r="A36" s="39" t="s">
        <v>29</v>
      </c>
      <c r="B36" s="88">
        <v>125236</v>
      </c>
      <c r="C36" s="88">
        <f t="shared" si="0"/>
        <v>10436.333333333334</v>
      </c>
      <c r="D36" s="88">
        <f t="shared" si="1"/>
        <v>106450.59999999999</v>
      </c>
      <c r="E36" s="83">
        <v>24860</v>
      </c>
      <c r="F36" s="83">
        <v>4223</v>
      </c>
      <c r="G36" s="89">
        <f t="shared" si="2"/>
        <v>0.40464403206745664</v>
      </c>
      <c r="H36" s="84">
        <v>2.2000000000000002</v>
      </c>
      <c r="I36" s="90">
        <v>25820</v>
      </c>
      <c r="J36" s="84"/>
      <c r="K36" s="84"/>
      <c r="L36" s="84" t="s">
        <v>142</v>
      </c>
      <c r="M36" s="42" t="s">
        <v>165</v>
      </c>
      <c r="N36" s="42"/>
    </row>
    <row r="37" spans="1:14" x14ac:dyDescent="0.4">
      <c r="A37" s="39" t="s">
        <v>30</v>
      </c>
      <c r="B37" s="88">
        <v>125090</v>
      </c>
      <c r="C37" s="88">
        <f t="shared" si="0"/>
        <v>10424.166666666666</v>
      </c>
      <c r="D37" s="88">
        <f t="shared" si="1"/>
        <v>106326.5</v>
      </c>
      <c r="E37" s="83">
        <v>24860</v>
      </c>
      <c r="F37" s="83">
        <v>4143</v>
      </c>
      <c r="G37" s="89">
        <f t="shared" si="2"/>
        <v>0.39744184187385084</v>
      </c>
      <c r="H37" s="84">
        <v>2</v>
      </c>
      <c r="I37" s="90">
        <v>25820</v>
      </c>
      <c r="J37" s="88">
        <f>(51640/12)</f>
        <v>4303.333333333333</v>
      </c>
      <c r="K37" s="84">
        <f>(J37/(I37/12))</f>
        <v>2</v>
      </c>
      <c r="L37" s="84" t="s">
        <v>133</v>
      </c>
      <c r="M37" s="42" t="s">
        <v>92</v>
      </c>
      <c r="N37" s="42" t="s">
        <v>166</v>
      </c>
    </row>
    <row r="38" spans="1:14" x14ac:dyDescent="0.4">
      <c r="A38" s="39" t="s">
        <v>31</v>
      </c>
      <c r="B38" s="88">
        <v>74842</v>
      </c>
      <c r="C38" s="88">
        <f t="shared" si="0"/>
        <v>6236.833333333333</v>
      </c>
      <c r="D38" s="88">
        <f t="shared" si="1"/>
        <v>63615.7</v>
      </c>
      <c r="E38" s="83">
        <v>24860</v>
      </c>
      <c r="F38" s="83">
        <v>8287</v>
      </c>
      <c r="G38" s="89">
        <f t="shared" si="2"/>
        <v>1.3287191683813901</v>
      </c>
      <c r="H38" s="84">
        <v>4</v>
      </c>
      <c r="I38" s="90">
        <v>25820</v>
      </c>
      <c r="J38" s="84"/>
      <c r="K38" s="84"/>
      <c r="L38" s="84" t="s">
        <v>133</v>
      </c>
      <c r="M38" s="42" t="s">
        <v>93</v>
      </c>
      <c r="N38" s="42" t="s">
        <v>93</v>
      </c>
    </row>
    <row r="39" spans="1:14" x14ac:dyDescent="0.4">
      <c r="A39" s="39" t="s">
        <v>32</v>
      </c>
      <c r="B39" s="88">
        <v>101266</v>
      </c>
      <c r="C39" s="88">
        <f t="shared" si="0"/>
        <v>8438.8333333333339</v>
      </c>
      <c r="D39" s="88">
        <f t="shared" si="1"/>
        <v>86076.099999999991</v>
      </c>
      <c r="E39" s="83">
        <v>24860</v>
      </c>
      <c r="F39" s="88">
        <v>6947</v>
      </c>
      <c r="G39" s="84">
        <v>0.85</v>
      </c>
      <c r="H39" s="84">
        <v>3.5</v>
      </c>
      <c r="I39" s="90">
        <v>25820</v>
      </c>
      <c r="J39" s="84"/>
      <c r="K39" s="84"/>
      <c r="L39" s="84" t="s">
        <v>133</v>
      </c>
      <c r="M39" s="42" t="s">
        <v>167</v>
      </c>
      <c r="N39" s="42"/>
    </row>
    <row r="40" spans="1:14" x14ac:dyDescent="0.4">
      <c r="A40" s="39" t="s">
        <v>33</v>
      </c>
      <c r="B40" s="88">
        <v>86408</v>
      </c>
      <c r="C40" s="88">
        <f t="shared" si="0"/>
        <v>7200.666666666667</v>
      </c>
      <c r="D40" s="88">
        <f t="shared" si="1"/>
        <v>73446.8</v>
      </c>
      <c r="E40" s="83">
        <v>24860</v>
      </c>
      <c r="F40" s="83">
        <v>4143</v>
      </c>
      <c r="G40" s="89">
        <f>(F40/C40)</f>
        <v>0.57536339227849276</v>
      </c>
      <c r="H40" s="84">
        <v>2</v>
      </c>
      <c r="I40" s="90">
        <v>25820</v>
      </c>
      <c r="J40" s="84"/>
      <c r="K40" s="84"/>
      <c r="L40" s="84" t="s">
        <v>144</v>
      </c>
      <c r="M40" s="42" t="s">
        <v>94</v>
      </c>
      <c r="N40" s="42" t="s">
        <v>95</v>
      </c>
    </row>
    <row r="41" spans="1:14" x14ac:dyDescent="0.4">
      <c r="A41" s="39" t="s">
        <v>34</v>
      </c>
      <c r="B41" s="88">
        <v>100101</v>
      </c>
      <c r="C41" s="88">
        <f t="shared" si="0"/>
        <v>8341.75</v>
      </c>
      <c r="D41" s="88">
        <f t="shared" si="1"/>
        <v>85085.849999999991</v>
      </c>
      <c r="E41" s="83">
        <v>24860</v>
      </c>
      <c r="F41" s="88">
        <v>6813</v>
      </c>
      <c r="G41" s="84">
        <v>0.85</v>
      </c>
      <c r="H41" s="84">
        <v>3.4</v>
      </c>
      <c r="I41" s="90">
        <v>25820</v>
      </c>
      <c r="J41" s="84"/>
      <c r="K41" s="84"/>
      <c r="L41" s="84" t="s">
        <v>144</v>
      </c>
      <c r="M41" s="42" t="s">
        <v>96</v>
      </c>
      <c r="N41" s="42"/>
    </row>
    <row r="42" spans="1:14" x14ac:dyDescent="0.4">
      <c r="A42" s="39" t="s">
        <v>35</v>
      </c>
      <c r="B42" s="88">
        <v>91160</v>
      </c>
      <c r="C42" s="88">
        <f t="shared" si="0"/>
        <v>7596.666666666667</v>
      </c>
      <c r="D42" s="88">
        <f t="shared" si="1"/>
        <v>77486</v>
      </c>
      <c r="E42" s="83">
        <v>24860</v>
      </c>
      <c r="F42" s="83">
        <v>2942</v>
      </c>
      <c r="G42" s="89">
        <f>(F42/C42)</f>
        <v>0.38727512066695918</v>
      </c>
      <c r="H42" s="84">
        <v>1.42</v>
      </c>
      <c r="I42" s="90">
        <v>25820</v>
      </c>
      <c r="J42" s="84"/>
      <c r="K42" s="84"/>
      <c r="L42" s="84" t="s">
        <v>144</v>
      </c>
      <c r="M42" s="42" t="s">
        <v>97</v>
      </c>
      <c r="N42" s="42" t="s">
        <v>96</v>
      </c>
    </row>
    <row r="43" spans="1:14" x14ac:dyDescent="0.4">
      <c r="A43" s="39" t="s">
        <v>36</v>
      </c>
      <c r="B43" s="88">
        <v>78963</v>
      </c>
      <c r="C43" s="88">
        <f t="shared" si="0"/>
        <v>6580.25</v>
      </c>
      <c r="D43" s="88">
        <f t="shared" si="1"/>
        <v>67118.55</v>
      </c>
      <c r="E43" s="83">
        <v>24860</v>
      </c>
      <c r="F43" s="83">
        <v>4945</v>
      </c>
      <c r="G43" s="89">
        <f>(F43/C43)</f>
        <v>0.75149120474146114</v>
      </c>
      <c r="H43" s="84">
        <v>2.4</v>
      </c>
      <c r="I43" s="90">
        <v>25820</v>
      </c>
      <c r="J43" s="84"/>
      <c r="K43" s="84"/>
      <c r="L43" s="84" t="s">
        <v>142</v>
      </c>
      <c r="M43" s="42" t="s">
        <v>98</v>
      </c>
      <c r="N43" s="42"/>
    </row>
    <row r="44" spans="1:14" x14ac:dyDescent="0.4">
      <c r="A44" s="39" t="s">
        <v>37</v>
      </c>
      <c r="B44" s="88">
        <v>99199</v>
      </c>
      <c r="C44" s="88">
        <f t="shared" si="0"/>
        <v>8266.5833333333339</v>
      </c>
      <c r="D44" s="88">
        <f t="shared" si="1"/>
        <v>84319.15</v>
      </c>
      <c r="E44" s="83">
        <v>24860</v>
      </c>
      <c r="F44" s="83">
        <v>4144</v>
      </c>
      <c r="G44" s="89">
        <f>(F44/C44)</f>
        <v>0.50129537596145124</v>
      </c>
      <c r="H44" s="84">
        <v>2</v>
      </c>
      <c r="I44" s="90">
        <v>25820</v>
      </c>
      <c r="J44" s="83">
        <v>4304</v>
      </c>
      <c r="K44" s="84">
        <f>(J44/(I44/12))</f>
        <v>2.0003098373353989</v>
      </c>
      <c r="L44" s="84" t="s">
        <v>133</v>
      </c>
      <c r="M44" s="42" t="s">
        <v>99</v>
      </c>
      <c r="N44" s="42"/>
    </row>
    <row r="45" spans="1:14" x14ac:dyDescent="0.4">
      <c r="A45" s="39" t="s">
        <v>38</v>
      </c>
      <c r="B45" s="88">
        <v>99093</v>
      </c>
      <c r="C45" s="88">
        <f t="shared" si="0"/>
        <v>8257.75</v>
      </c>
      <c r="D45" s="88">
        <f t="shared" si="1"/>
        <v>84229.05</v>
      </c>
      <c r="E45" s="83">
        <v>24860</v>
      </c>
      <c r="F45" s="83">
        <v>4143</v>
      </c>
      <c r="G45" s="89">
        <f>(F45/C45)</f>
        <v>0.50171051436529324</v>
      </c>
      <c r="H45" s="84">
        <v>2</v>
      </c>
      <c r="I45" s="90">
        <v>25820</v>
      </c>
      <c r="J45" s="84"/>
      <c r="K45" s="84"/>
      <c r="L45" s="84" t="s">
        <v>142</v>
      </c>
      <c r="M45" s="42" t="s">
        <v>100</v>
      </c>
      <c r="N45" s="42"/>
    </row>
    <row r="46" spans="1:14" x14ac:dyDescent="0.4">
      <c r="A46" s="39" t="s">
        <v>39</v>
      </c>
      <c r="B46" s="88">
        <v>115152</v>
      </c>
      <c r="C46" s="88">
        <f t="shared" si="0"/>
        <v>9596</v>
      </c>
      <c r="D46" s="88">
        <f t="shared" si="1"/>
        <v>97879.2</v>
      </c>
      <c r="E46" s="83">
        <v>24860</v>
      </c>
      <c r="F46" s="83">
        <f>((E46*200%)/12)</f>
        <v>4143.333333333333</v>
      </c>
      <c r="G46" s="89">
        <f>(F46/C46)</f>
        <v>0.43177712935945528</v>
      </c>
      <c r="H46" s="84">
        <v>2</v>
      </c>
      <c r="I46" s="90">
        <v>25820</v>
      </c>
      <c r="J46" s="83">
        <v>4303</v>
      </c>
      <c r="K46" s="84">
        <f>(J46/(I46/12))</f>
        <v>1.9998450813323008</v>
      </c>
      <c r="L46" s="84" t="s">
        <v>133</v>
      </c>
      <c r="M46" s="42" t="s">
        <v>170</v>
      </c>
      <c r="N46" s="42"/>
    </row>
    <row r="47" spans="1:14" x14ac:dyDescent="0.4">
      <c r="A47" s="39" t="s">
        <v>40</v>
      </c>
      <c r="B47" s="88">
        <v>84463</v>
      </c>
      <c r="C47" s="88">
        <f t="shared" si="0"/>
        <v>7038.583333333333</v>
      </c>
      <c r="D47" s="88">
        <f t="shared" si="1"/>
        <v>71793.55</v>
      </c>
      <c r="E47" s="83">
        <v>24860</v>
      </c>
      <c r="F47" s="88">
        <f>(C47*85%)</f>
        <v>5982.7958333333327</v>
      </c>
      <c r="G47" s="84">
        <v>0.85</v>
      </c>
      <c r="H47" s="84">
        <v>2.8</v>
      </c>
      <c r="I47" s="90">
        <v>25820</v>
      </c>
      <c r="J47" s="84"/>
      <c r="K47" s="84"/>
      <c r="L47" s="84" t="s">
        <v>144</v>
      </c>
      <c r="M47" s="42" t="s">
        <v>101</v>
      </c>
      <c r="N47" s="42"/>
    </row>
    <row r="48" spans="1:14" x14ac:dyDescent="0.4">
      <c r="A48" s="39" t="s">
        <v>41</v>
      </c>
      <c r="B48" s="88">
        <v>93764</v>
      </c>
      <c r="C48" s="88">
        <f t="shared" si="0"/>
        <v>7813.666666666667</v>
      </c>
      <c r="D48" s="88">
        <f t="shared" si="1"/>
        <v>79699.399999999994</v>
      </c>
      <c r="E48" s="83">
        <v>24860</v>
      </c>
      <c r="F48" s="83">
        <v>4330</v>
      </c>
      <c r="G48" s="89">
        <f>(F48/C48)</f>
        <v>0.55415724585128623</v>
      </c>
      <c r="H48" s="84">
        <v>2.09</v>
      </c>
      <c r="I48" s="90">
        <v>25820</v>
      </c>
      <c r="J48" s="83">
        <v>4498</v>
      </c>
      <c r="K48" s="84">
        <f>(J48/(I48/12))</f>
        <v>2.0904725019364836</v>
      </c>
      <c r="L48" s="84" t="s">
        <v>133</v>
      </c>
      <c r="M48" s="42" t="s">
        <v>102</v>
      </c>
      <c r="N48" s="42"/>
    </row>
    <row r="49" spans="1:14" x14ac:dyDescent="0.4">
      <c r="A49" s="39" t="s">
        <v>42</v>
      </c>
      <c r="B49" s="88">
        <v>85423</v>
      </c>
      <c r="C49" s="88">
        <f t="shared" si="0"/>
        <v>7118.583333333333</v>
      </c>
      <c r="D49" s="88">
        <f t="shared" si="1"/>
        <v>72609.55</v>
      </c>
      <c r="E49" s="83">
        <v>24860</v>
      </c>
      <c r="F49" s="88">
        <f>(C49*85%)</f>
        <v>6050.7958333333327</v>
      </c>
      <c r="G49" s="84">
        <v>0.85</v>
      </c>
      <c r="H49" s="84">
        <v>2.9</v>
      </c>
      <c r="I49" s="90">
        <v>25820</v>
      </c>
      <c r="J49" s="84"/>
      <c r="K49" s="84"/>
      <c r="L49" s="84" t="s">
        <v>144</v>
      </c>
      <c r="M49" s="42" t="s">
        <v>103</v>
      </c>
      <c r="N49" s="42"/>
    </row>
    <row r="50" spans="1:14" x14ac:dyDescent="0.4">
      <c r="A50" s="39" t="s">
        <v>43</v>
      </c>
      <c r="B50" s="88">
        <v>86290</v>
      </c>
      <c r="C50" s="88">
        <f t="shared" si="0"/>
        <v>7190.833333333333</v>
      </c>
      <c r="D50" s="88">
        <f t="shared" si="1"/>
        <v>73346.5</v>
      </c>
      <c r="E50" s="83">
        <v>24860</v>
      </c>
      <c r="F50" s="83">
        <v>4782</v>
      </c>
      <c r="G50" s="89">
        <f>(F50/C50)</f>
        <v>0.66501332715262484</v>
      </c>
      <c r="H50" s="84">
        <v>2.2999999999999998</v>
      </c>
      <c r="I50" s="90">
        <v>25820</v>
      </c>
      <c r="J50" s="84"/>
      <c r="K50" s="84"/>
      <c r="L50" s="84" t="s">
        <v>142</v>
      </c>
      <c r="M50" s="42" t="s">
        <v>104</v>
      </c>
      <c r="N50" s="42" t="s">
        <v>105</v>
      </c>
    </row>
    <row r="51" spans="1:14" x14ac:dyDescent="0.4">
      <c r="A51" s="39" t="s">
        <v>44</v>
      </c>
      <c r="B51" s="88">
        <v>102082</v>
      </c>
      <c r="C51" s="88">
        <f t="shared" si="0"/>
        <v>8506.8333333333339</v>
      </c>
      <c r="D51" s="88">
        <f t="shared" si="1"/>
        <v>86769.7</v>
      </c>
      <c r="E51" s="83">
        <v>24860</v>
      </c>
      <c r="F51" s="83">
        <v>5995</v>
      </c>
      <c r="G51" s="89">
        <v>0.85</v>
      </c>
      <c r="H51" s="84">
        <v>2.8</v>
      </c>
      <c r="I51" s="90">
        <v>25820</v>
      </c>
      <c r="J51" s="84"/>
      <c r="K51" s="84"/>
      <c r="L51" s="84" t="s">
        <v>144</v>
      </c>
      <c r="M51" s="42" t="s">
        <v>106</v>
      </c>
      <c r="N51" s="42" t="s">
        <v>173</v>
      </c>
    </row>
    <row r="52" spans="1:14" x14ac:dyDescent="0.4">
      <c r="A52" s="39" t="s">
        <v>45</v>
      </c>
      <c r="B52" s="88">
        <v>107553</v>
      </c>
      <c r="C52" s="88">
        <f t="shared" si="0"/>
        <v>8962.75</v>
      </c>
      <c r="D52" s="88">
        <f t="shared" si="1"/>
        <v>91420.05</v>
      </c>
      <c r="E52" s="83">
        <v>24860</v>
      </c>
      <c r="F52" s="83">
        <v>7251</v>
      </c>
      <c r="G52" s="89">
        <f>(F52/C52)</f>
        <v>0.80901509023458207</v>
      </c>
      <c r="H52" s="84">
        <v>3.5</v>
      </c>
      <c r="I52" s="90">
        <v>25820</v>
      </c>
      <c r="J52" s="83">
        <v>8607</v>
      </c>
      <c r="K52" s="84">
        <f>(J52/(I52/12))</f>
        <v>4.0001549186676995</v>
      </c>
      <c r="L52" s="84" t="s">
        <v>133</v>
      </c>
      <c r="M52" s="42" t="s">
        <v>107</v>
      </c>
      <c r="N52" s="42"/>
    </row>
    <row r="53" spans="1:14" x14ac:dyDescent="0.4">
      <c r="A53" s="39" t="s">
        <v>46</v>
      </c>
      <c r="B53" s="88">
        <v>112281</v>
      </c>
      <c r="C53" s="88">
        <f t="shared" si="0"/>
        <v>9356.75</v>
      </c>
      <c r="D53" s="88">
        <f t="shared" si="1"/>
        <v>95438.849999999991</v>
      </c>
      <c r="E53" s="83">
        <v>24860</v>
      </c>
      <c r="F53" s="88">
        <f>(C53*85%)</f>
        <v>7953.2375000000002</v>
      </c>
      <c r="G53" s="84">
        <v>0.85</v>
      </c>
      <c r="H53" s="84">
        <v>3.8</v>
      </c>
      <c r="I53" s="90">
        <v>25820</v>
      </c>
      <c r="J53" s="84"/>
      <c r="K53" s="84"/>
      <c r="L53" s="84" t="s">
        <v>144</v>
      </c>
      <c r="M53" s="42" t="s">
        <v>109</v>
      </c>
      <c r="N53" s="42"/>
    </row>
    <row r="54" spans="1:14" x14ac:dyDescent="0.4">
      <c r="A54" s="39" t="s">
        <v>47</v>
      </c>
      <c r="B54" s="88">
        <v>113759</v>
      </c>
      <c r="C54" s="88">
        <f t="shared" si="0"/>
        <v>9479.9166666666661</v>
      </c>
      <c r="D54" s="88">
        <f t="shared" si="1"/>
        <v>96695.15</v>
      </c>
      <c r="E54" s="83">
        <v>24860</v>
      </c>
      <c r="F54" s="88">
        <f>(C54*60%)</f>
        <v>5687.95</v>
      </c>
      <c r="G54" s="84">
        <v>0.6</v>
      </c>
      <c r="H54" s="84">
        <v>2.75</v>
      </c>
      <c r="I54" s="90">
        <v>25820</v>
      </c>
      <c r="J54" s="84"/>
      <c r="K54" s="84"/>
      <c r="L54" s="84" t="s">
        <v>142</v>
      </c>
      <c r="M54" s="42" t="s">
        <v>110</v>
      </c>
      <c r="N54" s="42" t="s">
        <v>175</v>
      </c>
    </row>
    <row r="55" spans="1:14" x14ac:dyDescent="0.4">
      <c r="A55" s="39" t="s">
        <v>48</v>
      </c>
      <c r="B55" s="88">
        <v>79841</v>
      </c>
      <c r="C55" s="88">
        <f t="shared" si="0"/>
        <v>6653.416666666667</v>
      </c>
      <c r="D55" s="88">
        <f t="shared" si="1"/>
        <v>67864.849999999991</v>
      </c>
      <c r="E55" s="83">
        <v>24860</v>
      </c>
      <c r="F55" s="83">
        <v>3108</v>
      </c>
      <c r="G55" s="89">
        <f>(F55/C55)</f>
        <v>0.46712841773023883</v>
      </c>
      <c r="H55" s="84">
        <v>1.5</v>
      </c>
      <c r="I55" s="90">
        <v>25820</v>
      </c>
      <c r="J55" s="84"/>
      <c r="K55" s="84"/>
      <c r="L55" s="84" t="s">
        <v>142</v>
      </c>
      <c r="M55" s="42" t="s">
        <v>111</v>
      </c>
      <c r="N55" s="42" t="s">
        <v>108</v>
      </c>
    </row>
    <row r="56" spans="1:14" x14ac:dyDescent="0.4">
      <c r="A56" s="39" t="s">
        <v>49</v>
      </c>
      <c r="B56" s="88">
        <v>97477</v>
      </c>
      <c r="C56" s="88">
        <f t="shared" si="0"/>
        <v>8123.083333333333</v>
      </c>
      <c r="D56" s="88">
        <f t="shared" si="1"/>
        <v>82855.45</v>
      </c>
      <c r="E56" s="83">
        <v>24860</v>
      </c>
      <c r="F56" s="83">
        <v>3833</v>
      </c>
      <c r="G56" s="89">
        <f>(F56/C56)</f>
        <v>0.4718651579346923</v>
      </c>
      <c r="H56" s="84">
        <v>1.85</v>
      </c>
      <c r="I56" s="90">
        <v>25820</v>
      </c>
      <c r="J56" s="84"/>
      <c r="K56" s="84"/>
      <c r="L56" s="84" t="s">
        <v>142</v>
      </c>
      <c r="M56" s="42" t="s">
        <v>112</v>
      </c>
      <c r="N56" s="42"/>
    </row>
    <row r="57" spans="1:14" x14ac:dyDescent="0.4">
      <c r="A57" s="39" t="s">
        <v>50</v>
      </c>
      <c r="B57" s="88">
        <v>89591</v>
      </c>
      <c r="C57" s="88">
        <f t="shared" si="0"/>
        <v>7465.916666666667</v>
      </c>
      <c r="D57" s="88">
        <f t="shared" si="1"/>
        <v>76152.349999999991</v>
      </c>
      <c r="E57" s="83">
        <v>24860</v>
      </c>
      <c r="F57" s="83">
        <v>3625</v>
      </c>
      <c r="G57" s="89">
        <f>(F57/C57)</f>
        <v>0.4855398421716467</v>
      </c>
      <c r="H57" s="84">
        <v>1.75</v>
      </c>
      <c r="I57" s="90">
        <v>25820</v>
      </c>
      <c r="J57" s="84"/>
      <c r="K57" s="84"/>
      <c r="L57" s="84" t="s">
        <v>133</v>
      </c>
      <c r="M57" s="42" t="s">
        <v>113</v>
      </c>
      <c r="N57" s="42" t="s">
        <v>177</v>
      </c>
    </row>
    <row r="59" spans="1:14" x14ac:dyDescent="0.4">
      <c r="A59" s="81" t="s">
        <v>136</v>
      </c>
      <c r="B59" s="12"/>
      <c r="C59" s="12"/>
      <c r="D59" s="12"/>
      <c r="E59" s="12"/>
      <c r="F59" s="12"/>
      <c r="G59" s="12"/>
      <c r="H59" s="12"/>
      <c r="I59" s="12"/>
    </row>
    <row r="60" spans="1:14" x14ac:dyDescent="0.4">
      <c r="A60" s="12" t="s">
        <v>71</v>
      </c>
      <c r="B60" s="12"/>
      <c r="C60" s="12"/>
      <c r="D60" s="12"/>
      <c r="E60" s="12"/>
      <c r="F60" s="12"/>
      <c r="G60" s="12"/>
      <c r="H60" s="12"/>
      <c r="I60" s="12"/>
    </row>
    <row r="61" spans="1:14" x14ac:dyDescent="0.4">
      <c r="A61" s="12"/>
      <c r="B61" s="12"/>
      <c r="C61" s="12"/>
      <c r="D61" s="12"/>
      <c r="E61" s="12"/>
      <c r="F61" s="12"/>
      <c r="G61" s="12"/>
      <c r="H61" s="12"/>
      <c r="I61" s="12"/>
    </row>
    <row r="62" spans="1:14" x14ac:dyDescent="0.4">
      <c r="A62" s="2" t="s">
        <v>53</v>
      </c>
      <c r="B62" s="12"/>
      <c r="C62" s="12"/>
      <c r="D62" s="12"/>
      <c r="E62" s="12"/>
      <c r="F62" s="12"/>
      <c r="G62" s="12"/>
      <c r="H62" s="12"/>
      <c r="I62" s="12"/>
    </row>
    <row r="63" spans="1:14" x14ac:dyDescent="0.4">
      <c r="A63" s="3" t="s">
        <v>51</v>
      </c>
      <c r="B63" s="12"/>
      <c r="C63" s="12"/>
      <c r="D63" s="12"/>
      <c r="E63" s="12"/>
      <c r="F63" s="12"/>
      <c r="G63" s="12"/>
      <c r="H63" s="12"/>
      <c r="I63" s="12"/>
    </row>
    <row r="64" spans="1:14" x14ac:dyDescent="0.4">
      <c r="A64" s="3" t="s">
        <v>52</v>
      </c>
      <c r="B64" s="12"/>
      <c r="C64" s="12"/>
      <c r="D64" s="12"/>
      <c r="E64" s="12"/>
      <c r="F64" s="12"/>
      <c r="G64" s="12"/>
      <c r="H64" s="12"/>
      <c r="I64" s="12"/>
    </row>
    <row r="65" spans="1:9" x14ac:dyDescent="0.4">
      <c r="A65" s="12" t="s">
        <v>54</v>
      </c>
      <c r="B65" s="12"/>
      <c r="C65" s="12"/>
      <c r="D65" s="12"/>
      <c r="E65" s="12"/>
      <c r="F65" s="12"/>
      <c r="G65" s="12"/>
      <c r="H65" s="12"/>
      <c r="I65" s="12"/>
    </row>
    <row r="66" spans="1:9" x14ac:dyDescent="0.4">
      <c r="A66" s="12"/>
      <c r="B66" s="12"/>
      <c r="C66" s="12"/>
      <c r="D66" s="12"/>
      <c r="E66" s="12"/>
      <c r="F66" s="12"/>
      <c r="G66" s="12"/>
      <c r="H66" s="12"/>
      <c r="I66" s="12"/>
    </row>
    <row r="67" spans="1:9" x14ac:dyDescent="0.4">
      <c r="A67" s="82" t="s">
        <v>62</v>
      </c>
      <c r="B67" s="12"/>
      <c r="C67" s="12"/>
      <c r="D67" s="12"/>
      <c r="E67" s="12"/>
      <c r="F67" s="12"/>
      <c r="G67" s="12"/>
      <c r="H67" s="12"/>
      <c r="I67" s="12"/>
    </row>
    <row r="68" spans="1:9" x14ac:dyDescent="0.4">
      <c r="A68" s="12" t="s">
        <v>63</v>
      </c>
      <c r="B68" s="12"/>
      <c r="C68" s="12"/>
      <c r="D68" s="12"/>
      <c r="E68" s="12"/>
      <c r="F68" s="12"/>
      <c r="G68" s="12"/>
      <c r="H68" s="12"/>
      <c r="I68" s="12"/>
    </row>
    <row r="69" spans="1:9" x14ac:dyDescent="0.4">
      <c r="A69" s="12"/>
      <c r="B69" s="12"/>
      <c r="C69" s="12"/>
      <c r="D69" s="12"/>
      <c r="E69" s="12"/>
      <c r="F69" s="12"/>
      <c r="G69" s="12"/>
      <c r="H69" s="12"/>
      <c r="I69" s="12"/>
    </row>
    <row r="70" spans="1:9" x14ac:dyDescent="0.4">
      <c r="A70" s="82" t="s">
        <v>118</v>
      </c>
      <c r="B70" s="82"/>
      <c r="C70" s="82"/>
      <c r="D70" s="82"/>
      <c r="E70" s="82"/>
      <c r="F70" s="12"/>
      <c r="G70" s="12"/>
      <c r="H70" s="12"/>
      <c r="I70" s="12"/>
    </row>
    <row r="71" spans="1:9" x14ac:dyDescent="0.4">
      <c r="A71" s="12" t="s">
        <v>119</v>
      </c>
      <c r="B71" s="12"/>
      <c r="C71" s="12"/>
      <c r="D71" s="12"/>
      <c r="E71" s="12"/>
      <c r="F71" s="12"/>
      <c r="G71" s="12"/>
      <c r="H71" s="12"/>
      <c r="I71" s="12"/>
    </row>
    <row r="72" spans="1:9" x14ac:dyDescent="0.4">
      <c r="A72" s="12"/>
      <c r="B72" s="12"/>
      <c r="C72" s="12"/>
      <c r="D72" s="12"/>
      <c r="E72" s="12"/>
      <c r="F72" s="12"/>
      <c r="G72" s="12"/>
      <c r="H72" s="12"/>
      <c r="I72" s="12"/>
    </row>
    <row r="73" spans="1:9" x14ac:dyDescent="0.4">
      <c r="A73" s="82" t="s">
        <v>137</v>
      </c>
      <c r="B73" s="12"/>
      <c r="C73" s="12"/>
      <c r="D73" s="12"/>
      <c r="E73" s="12"/>
      <c r="F73" s="12"/>
      <c r="G73" s="12"/>
      <c r="H73" s="12"/>
      <c r="I73" s="12"/>
    </row>
    <row r="74" spans="1:9" x14ac:dyDescent="0.4">
      <c r="A74" s="12" t="s">
        <v>138</v>
      </c>
    </row>
    <row r="75" spans="1:9" x14ac:dyDescent="0.4">
      <c r="A75" t="s">
        <v>139</v>
      </c>
    </row>
    <row r="76" spans="1:9" x14ac:dyDescent="0.4">
      <c r="A76" s="12" t="s">
        <v>141</v>
      </c>
    </row>
    <row r="77" spans="1:9" x14ac:dyDescent="0.4">
      <c r="A77" s="12" t="s">
        <v>146</v>
      </c>
    </row>
    <row r="78" spans="1:9" x14ac:dyDescent="0.4">
      <c r="A78" s="12" t="s">
        <v>147</v>
      </c>
    </row>
    <row r="79" spans="1:9" x14ac:dyDescent="0.4">
      <c r="A79" s="12" t="s">
        <v>149</v>
      </c>
    </row>
    <row r="80" spans="1:9" x14ac:dyDescent="0.4">
      <c r="A80" s="12" t="s">
        <v>152</v>
      </c>
    </row>
    <row r="81" spans="1:1" x14ac:dyDescent="0.4">
      <c r="A81" s="12" t="s">
        <v>155</v>
      </c>
    </row>
    <row r="82" spans="1:1" x14ac:dyDescent="0.4">
      <c r="A82" s="12" t="s">
        <v>154</v>
      </c>
    </row>
    <row r="83" spans="1:1" x14ac:dyDescent="0.4">
      <c r="A83" s="12" t="s">
        <v>160</v>
      </c>
    </row>
    <row r="84" spans="1:1" x14ac:dyDescent="0.4">
      <c r="A84" s="12" t="s">
        <v>162</v>
      </c>
    </row>
    <row r="85" spans="1:1" x14ac:dyDescent="0.4">
      <c r="A85" s="12" t="s">
        <v>164</v>
      </c>
    </row>
    <row r="86" spans="1:1" x14ac:dyDescent="0.4">
      <c r="A86" s="12" t="s">
        <v>168</v>
      </c>
    </row>
    <row r="87" spans="1:1" x14ac:dyDescent="0.4">
      <c r="A87" s="12" t="s">
        <v>169</v>
      </c>
    </row>
    <row r="88" spans="1:1" x14ac:dyDescent="0.4">
      <c r="A88" s="12" t="s">
        <v>171</v>
      </c>
    </row>
    <row r="89" spans="1:1" x14ac:dyDescent="0.4">
      <c r="A89" s="12" t="s">
        <v>172</v>
      </c>
    </row>
    <row r="90" spans="1:1" x14ac:dyDescent="0.4">
      <c r="A90" s="12" t="s">
        <v>174</v>
      </c>
    </row>
    <row r="91" spans="1:1" x14ac:dyDescent="0.4">
      <c r="A91" s="12" t="s">
        <v>176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B0B65-18AB-4C22-8F3A-B94188FFCF30}">
  <dimension ref="A1:P90"/>
  <sheetViews>
    <sheetView topLeftCell="H1" workbookViewId="0">
      <selection activeCell="K2" sqref="K2:P2"/>
    </sheetView>
  </sheetViews>
  <sheetFormatPr defaultRowHeight="14.6" x14ac:dyDescent="0.4"/>
  <cols>
    <col min="1" max="1" width="18" customWidth="1"/>
    <col min="2" max="4" width="12.84375" customWidth="1"/>
    <col min="5" max="5" width="13.4609375" customWidth="1"/>
    <col min="6" max="12" width="11.69140625" customWidth="1"/>
    <col min="13" max="13" width="89.23046875" customWidth="1"/>
    <col min="14" max="14" width="43.84375" customWidth="1"/>
  </cols>
  <sheetData>
    <row r="1" spans="1:16" x14ac:dyDescent="0.4">
      <c r="A1" s="41" t="s">
        <v>78</v>
      </c>
    </row>
    <row r="2" spans="1:16" x14ac:dyDescent="0.4">
      <c r="A2" s="41" t="s">
        <v>85</v>
      </c>
    </row>
    <row r="3" spans="1:16" x14ac:dyDescent="0.4">
      <c r="A3" s="41" t="s">
        <v>178</v>
      </c>
    </row>
    <row r="4" spans="1:16" x14ac:dyDescent="0.4">
      <c r="A4" s="41"/>
    </row>
    <row r="5" spans="1:16" ht="72.900000000000006" x14ac:dyDescent="0.4">
      <c r="A5" s="52" t="s">
        <v>66</v>
      </c>
      <c r="B5" s="52" t="s">
        <v>115</v>
      </c>
      <c r="C5" s="52" t="s">
        <v>116</v>
      </c>
      <c r="D5" s="52" t="s">
        <v>64</v>
      </c>
      <c r="E5" s="52" t="s">
        <v>65</v>
      </c>
      <c r="F5" s="85" t="s">
        <v>130</v>
      </c>
      <c r="G5" s="85" t="s">
        <v>131</v>
      </c>
      <c r="H5" s="85" t="s">
        <v>132</v>
      </c>
      <c r="I5" s="52" t="s">
        <v>134</v>
      </c>
      <c r="J5" s="86" t="s">
        <v>128</v>
      </c>
      <c r="K5" s="86" t="s">
        <v>129</v>
      </c>
      <c r="L5" s="52" t="s">
        <v>143</v>
      </c>
      <c r="M5" s="52" t="s">
        <v>114</v>
      </c>
      <c r="N5" s="52" t="s">
        <v>117</v>
      </c>
      <c r="O5" s="1"/>
      <c r="P5" s="1"/>
    </row>
    <row r="6" spans="1:16" x14ac:dyDescent="0.4">
      <c r="A6" s="39" t="s">
        <v>31</v>
      </c>
      <c r="B6" s="88">
        <v>74842</v>
      </c>
      <c r="C6" s="88">
        <f>(B6/12)</f>
        <v>6236.833333333333</v>
      </c>
      <c r="D6" s="88">
        <f>(B6*85%)</f>
        <v>63615.7</v>
      </c>
      <c r="E6" s="83">
        <v>24860</v>
      </c>
      <c r="F6" s="83">
        <v>8287</v>
      </c>
      <c r="G6" s="92">
        <f>(F6/C6)</f>
        <v>1.3287191683813901</v>
      </c>
      <c r="H6" s="84">
        <v>4</v>
      </c>
      <c r="I6" s="90">
        <v>25820</v>
      </c>
      <c r="J6" s="84"/>
      <c r="K6" s="84"/>
      <c r="L6" s="84" t="s">
        <v>133</v>
      </c>
      <c r="M6" s="42" t="s">
        <v>93</v>
      </c>
      <c r="N6" s="42" t="s">
        <v>93</v>
      </c>
    </row>
    <row r="7" spans="1:16" x14ac:dyDescent="0.4">
      <c r="A7" s="39" t="s">
        <v>19</v>
      </c>
      <c r="B7" s="88">
        <v>99855</v>
      </c>
      <c r="C7" s="88">
        <f>(B7/12)</f>
        <v>8321.25</v>
      </c>
      <c r="D7" s="88">
        <f>(B7*85%)</f>
        <v>84876.75</v>
      </c>
      <c r="E7" s="83">
        <v>24860</v>
      </c>
      <c r="F7" s="88">
        <f>(C7*125%)</f>
        <v>10401.5625</v>
      </c>
      <c r="G7" s="91">
        <v>1.25</v>
      </c>
      <c r="H7" s="84">
        <v>5</v>
      </c>
      <c r="I7" s="90">
        <v>25820</v>
      </c>
      <c r="J7" s="84"/>
      <c r="K7" s="84"/>
      <c r="L7" s="84" t="s">
        <v>133</v>
      </c>
      <c r="M7" s="42" t="s">
        <v>82</v>
      </c>
      <c r="N7" s="42" t="s">
        <v>161</v>
      </c>
    </row>
    <row r="8" spans="1:16" x14ac:dyDescent="0.4">
      <c r="A8" s="39" t="s">
        <v>2</v>
      </c>
      <c r="B8" s="88">
        <v>109774</v>
      </c>
      <c r="C8" s="88">
        <f>(B8/12)</f>
        <v>9147.8333333333339</v>
      </c>
      <c r="D8" s="88">
        <f>(B8*85%)</f>
        <v>93307.9</v>
      </c>
      <c r="E8" s="83">
        <v>31070</v>
      </c>
      <c r="F8" s="88">
        <f>(C8*85%)</f>
        <v>7775.6583333333338</v>
      </c>
      <c r="G8" s="91">
        <v>0.85</v>
      </c>
      <c r="H8" s="84">
        <v>3</v>
      </c>
      <c r="I8" s="90">
        <v>32270</v>
      </c>
      <c r="J8" s="83"/>
      <c r="K8" s="84"/>
      <c r="L8" s="84" t="s">
        <v>144</v>
      </c>
      <c r="M8" s="42" t="s">
        <v>140</v>
      </c>
      <c r="N8" s="42"/>
    </row>
    <row r="9" spans="1:16" x14ac:dyDescent="0.4">
      <c r="A9" s="39" t="s">
        <v>4</v>
      </c>
      <c r="B9" s="88">
        <v>74116</v>
      </c>
      <c r="C9" s="88">
        <f>(B9/12)</f>
        <v>6176.333333333333</v>
      </c>
      <c r="D9" s="88">
        <f>(B9*85%)</f>
        <v>62998.6</v>
      </c>
      <c r="E9" s="83">
        <v>24860</v>
      </c>
      <c r="F9" s="88">
        <f>(C9*85%)</f>
        <v>5249.8833333333332</v>
      </c>
      <c r="G9" s="91">
        <v>0.85</v>
      </c>
      <c r="H9" s="84">
        <v>1.8</v>
      </c>
      <c r="I9" s="90">
        <v>25820</v>
      </c>
      <c r="J9" s="84"/>
      <c r="K9" s="84"/>
      <c r="L9" s="84" t="s">
        <v>144</v>
      </c>
      <c r="M9" s="42" t="s">
        <v>145</v>
      </c>
      <c r="N9" s="42"/>
    </row>
    <row r="10" spans="1:16" x14ac:dyDescent="0.4">
      <c r="A10" s="39" t="s">
        <v>5</v>
      </c>
      <c r="B10" s="88">
        <v>105130</v>
      </c>
      <c r="C10" s="88">
        <f>(B10/12)</f>
        <v>8760.8333333333339</v>
      </c>
      <c r="D10" s="88">
        <f>(B10*85%)</f>
        <v>89360.5</v>
      </c>
      <c r="E10" s="83">
        <v>24860</v>
      </c>
      <c r="F10" s="88">
        <f>(C10*85%)</f>
        <v>7446.7083333333339</v>
      </c>
      <c r="G10" s="91">
        <v>0.85</v>
      </c>
      <c r="H10" s="84">
        <v>3.75</v>
      </c>
      <c r="I10" s="90">
        <v>25820</v>
      </c>
      <c r="J10" s="84"/>
      <c r="K10" s="84"/>
      <c r="L10" s="84" t="s">
        <v>144</v>
      </c>
      <c r="M10" s="42" t="s">
        <v>68</v>
      </c>
      <c r="N10" s="42" t="s">
        <v>148</v>
      </c>
    </row>
    <row r="11" spans="1:16" x14ac:dyDescent="0.4">
      <c r="A11" s="39" t="s">
        <v>11</v>
      </c>
      <c r="B11" s="88">
        <v>109103</v>
      </c>
      <c r="C11" s="88">
        <f>(B11/12)</f>
        <v>9091.9166666666661</v>
      </c>
      <c r="D11" s="88">
        <f>(B11*85%)</f>
        <v>92737.55</v>
      </c>
      <c r="E11" s="83">
        <v>28590</v>
      </c>
      <c r="F11" s="88">
        <f>(C11*85%)</f>
        <v>7728.1291666666657</v>
      </c>
      <c r="G11" s="91">
        <v>0.85</v>
      </c>
      <c r="H11" s="84">
        <v>3.25</v>
      </c>
      <c r="I11" s="90">
        <v>29690</v>
      </c>
      <c r="J11" s="84"/>
      <c r="K11" s="84"/>
      <c r="L11" s="84" t="s">
        <v>144</v>
      </c>
      <c r="M11" s="42" t="s">
        <v>76</v>
      </c>
      <c r="N11" s="42"/>
    </row>
    <row r="12" spans="1:16" x14ac:dyDescent="0.4">
      <c r="A12" s="39" t="s">
        <v>17</v>
      </c>
      <c r="B12" s="88">
        <v>80316</v>
      </c>
      <c r="C12" s="88">
        <f>(B12/12)</f>
        <v>6693</v>
      </c>
      <c r="D12" s="88">
        <f>(B12*85%)</f>
        <v>68268.599999999991</v>
      </c>
      <c r="E12" s="83">
        <v>24860</v>
      </c>
      <c r="F12" s="88">
        <f>(C12*85%)</f>
        <v>5689.05</v>
      </c>
      <c r="G12" s="91">
        <v>0.85</v>
      </c>
      <c r="H12" s="84">
        <v>2.75</v>
      </c>
      <c r="I12" s="90">
        <v>25820</v>
      </c>
      <c r="J12" s="84"/>
      <c r="K12" s="84"/>
      <c r="L12" s="84" t="s">
        <v>144</v>
      </c>
      <c r="M12" s="42" t="s">
        <v>159</v>
      </c>
      <c r="N12" s="42"/>
    </row>
    <row r="13" spans="1:16" x14ac:dyDescent="0.4">
      <c r="A13" s="39" t="s">
        <v>24</v>
      </c>
      <c r="B13" s="88">
        <v>71947</v>
      </c>
      <c r="C13" s="88">
        <f>(B13/12)</f>
        <v>5995.583333333333</v>
      </c>
      <c r="D13" s="88">
        <f>(B13*85%)</f>
        <v>61154.95</v>
      </c>
      <c r="E13" s="83">
        <v>24860</v>
      </c>
      <c r="F13" s="88">
        <f>(C13*85%)</f>
        <v>5096.2458333333334</v>
      </c>
      <c r="G13" s="91">
        <v>0.85</v>
      </c>
      <c r="H13" s="84">
        <v>2.5</v>
      </c>
      <c r="I13" s="90">
        <v>25820</v>
      </c>
      <c r="J13" s="84"/>
      <c r="K13" s="84"/>
      <c r="L13" s="84" t="s">
        <v>144</v>
      </c>
      <c r="M13" s="42" t="s">
        <v>87</v>
      </c>
      <c r="N13" s="42"/>
    </row>
    <row r="14" spans="1:16" x14ac:dyDescent="0.4">
      <c r="A14" s="39" t="s">
        <v>32</v>
      </c>
      <c r="B14" s="88">
        <v>101266</v>
      </c>
      <c r="C14" s="88">
        <f>(B14/12)</f>
        <v>8438.8333333333339</v>
      </c>
      <c r="D14" s="88">
        <f>(B14*85%)</f>
        <v>86076.099999999991</v>
      </c>
      <c r="E14" s="83">
        <v>24860</v>
      </c>
      <c r="F14" s="88">
        <v>6947</v>
      </c>
      <c r="G14" s="91">
        <v>0.85</v>
      </c>
      <c r="H14" s="84">
        <v>3.5</v>
      </c>
      <c r="I14" s="90">
        <v>25820</v>
      </c>
      <c r="J14" s="84"/>
      <c r="K14" s="84"/>
      <c r="L14" s="84" t="s">
        <v>133</v>
      </c>
      <c r="M14" s="42" t="s">
        <v>167</v>
      </c>
      <c r="N14" s="42"/>
    </row>
    <row r="15" spans="1:16" x14ac:dyDescent="0.4">
      <c r="A15" s="39" t="s">
        <v>34</v>
      </c>
      <c r="B15" s="88">
        <v>100101</v>
      </c>
      <c r="C15" s="88">
        <f>(B15/12)</f>
        <v>8341.75</v>
      </c>
      <c r="D15" s="88">
        <f>(B15*85%)</f>
        <v>85085.849999999991</v>
      </c>
      <c r="E15" s="83">
        <v>24860</v>
      </c>
      <c r="F15" s="88">
        <v>6813</v>
      </c>
      <c r="G15" s="91">
        <v>0.85</v>
      </c>
      <c r="H15" s="84">
        <v>3.4</v>
      </c>
      <c r="I15" s="90">
        <v>25820</v>
      </c>
      <c r="J15" s="84"/>
      <c r="K15" s="84"/>
      <c r="L15" s="84" t="s">
        <v>144</v>
      </c>
      <c r="M15" s="42" t="s">
        <v>96</v>
      </c>
      <c r="N15" s="42"/>
    </row>
    <row r="16" spans="1:16" x14ac:dyDescent="0.4">
      <c r="A16" s="39" t="s">
        <v>40</v>
      </c>
      <c r="B16" s="88">
        <v>84463</v>
      </c>
      <c r="C16" s="88">
        <f>(B16/12)</f>
        <v>7038.583333333333</v>
      </c>
      <c r="D16" s="88">
        <f>(B16*85%)</f>
        <v>71793.55</v>
      </c>
      <c r="E16" s="83">
        <v>24860</v>
      </c>
      <c r="F16" s="88">
        <f>(C16*85%)</f>
        <v>5982.7958333333327</v>
      </c>
      <c r="G16" s="91">
        <v>0.85</v>
      </c>
      <c r="H16" s="84">
        <v>2.8</v>
      </c>
      <c r="I16" s="90">
        <v>25820</v>
      </c>
      <c r="J16" s="84"/>
      <c r="K16" s="84"/>
      <c r="L16" s="84" t="s">
        <v>144</v>
      </c>
      <c r="M16" s="42" t="s">
        <v>101</v>
      </c>
      <c r="N16" s="42"/>
    </row>
    <row r="17" spans="1:14" x14ac:dyDescent="0.4">
      <c r="A17" s="39" t="s">
        <v>42</v>
      </c>
      <c r="B17" s="88">
        <v>85423</v>
      </c>
      <c r="C17" s="88">
        <f>(B17/12)</f>
        <v>7118.583333333333</v>
      </c>
      <c r="D17" s="88">
        <f>(B17*85%)</f>
        <v>72609.55</v>
      </c>
      <c r="E17" s="83">
        <v>24860</v>
      </c>
      <c r="F17" s="88">
        <f>(C17*85%)</f>
        <v>6050.7958333333327</v>
      </c>
      <c r="G17" s="91">
        <v>0.85</v>
      </c>
      <c r="H17" s="84">
        <v>2.9</v>
      </c>
      <c r="I17" s="90">
        <v>25820</v>
      </c>
      <c r="J17" s="84"/>
      <c r="K17" s="84"/>
      <c r="L17" s="84" t="s">
        <v>144</v>
      </c>
      <c r="M17" s="42" t="s">
        <v>103</v>
      </c>
      <c r="N17" s="42"/>
    </row>
    <row r="18" spans="1:14" x14ac:dyDescent="0.4">
      <c r="A18" s="39" t="s">
        <v>44</v>
      </c>
      <c r="B18" s="88">
        <v>102082</v>
      </c>
      <c r="C18" s="88">
        <f>(B18/12)</f>
        <v>8506.8333333333339</v>
      </c>
      <c r="D18" s="88">
        <f>(B18*85%)</f>
        <v>86769.7</v>
      </c>
      <c r="E18" s="83">
        <v>24860</v>
      </c>
      <c r="F18" s="83">
        <v>5995</v>
      </c>
      <c r="G18" s="91">
        <v>0.85</v>
      </c>
      <c r="H18" s="84">
        <v>2.8</v>
      </c>
      <c r="I18" s="90">
        <v>25820</v>
      </c>
      <c r="J18" s="84"/>
      <c r="K18" s="84"/>
      <c r="L18" s="84" t="s">
        <v>144</v>
      </c>
      <c r="M18" s="42" t="s">
        <v>106</v>
      </c>
      <c r="N18" s="42" t="s">
        <v>173</v>
      </c>
    </row>
    <row r="19" spans="1:14" x14ac:dyDescent="0.4">
      <c r="A19" s="39" t="s">
        <v>46</v>
      </c>
      <c r="B19" s="88">
        <v>112281</v>
      </c>
      <c r="C19" s="88">
        <f>(B19/12)</f>
        <v>9356.75</v>
      </c>
      <c r="D19" s="88">
        <f>(B19*85%)</f>
        <v>95438.849999999991</v>
      </c>
      <c r="E19" s="83">
        <v>24860</v>
      </c>
      <c r="F19" s="88">
        <f>(C19*85%)</f>
        <v>7953.2375000000002</v>
      </c>
      <c r="G19" s="91">
        <v>0.85</v>
      </c>
      <c r="H19" s="84">
        <v>3.8</v>
      </c>
      <c r="I19" s="90">
        <v>25820</v>
      </c>
      <c r="J19" s="84"/>
      <c r="K19" s="84"/>
      <c r="L19" s="84" t="s">
        <v>144</v>
      </c>
      <c r="M19" s="42" t="s">
        <v>109</v>
      </c>
      <c r="N19" s="42"/>
    </row>
    <row r="20" spans="1:14" x14ac:dyDescent="0.4">
      <c r="A20" s="39" t="s">
        <v>45</v>
      </c>
      <c r="B20" s="88">
        <v>107553</v>
      </c>
      <c r="C20" s="88">
        <f>(B20/12)</f>
        <v>8962.75</v>
      </c>
      <c r="D20" s="88">
        <f>(B20*85%)</f>
        <v>91420.05</v>
      </c>
      <c r="E20" s="83">
        <v>24860</v>
      </c>
      <c r="F20" s="83">
        <v>7251</v>
      </c>
      <c r="G20" s="92">
        <f>(F20/C20)</f>
        <v>0.80901509023458207</v>
      </c>
      <c r="H20" s="84">
        <v>3.5</v>
      </c>
      <c r="I20" s="90">
        <v>25820</v>
      </c>
      <c r="J20" s="83">
        <v>8607</v>
      </c>
      <c r="K20" s="84">
        <f>(J20/(I20/12))</f>
        <v>4.0001549186676995</v>
      </c>
      <c r="L20" s="84" t="s">
        <v>133</v>
      </c>
      <c r="M20" s="42" t="s">
        <v>107</v>
      </c>
      <c r="N20" s="42"/>
    </row>
    <row r="21" spans="1:14" x14ac:dyDescent="0.4">
      <c r="A21" s="39" t="s">
        <v>18</v>
      </c>
      <c r="B21" s="88">
        <v>74830</v>
      </c>
      <c r="C21" s="88">
        <f>(B21/12)</f>
        <v>6235.833333333333</v>
      </c>
      <c r="D21" s="88">
        <f>(B21*85%)</f>
        <v>63605.5</v>
      </c>
      <c r="E21" s="83">
        <v>24860</v>
      </c>
      <c r="F21" s="83">
        <v>4966</v>
      </c>
      <c r="G21" s="92">
        <f>(F21/C21)</f>
        <v>0.79636509421355073</v>
      </c>
      <c r="H21" s="84">
        <v>2.25</v>
      </c>
      <c r="I21" s="90">
        <v>25820</v>
      </c>
      <c r="J21" s="83">
        <v>5173</v>
      </c>
      <c r="K21" s="84">
        <f>(J21/(I21/12))</f>
        <v>2.4041828040278856</v>
      </c>
      <c r="L21" s="84" t="s">
        <v>133</v>
      </c>
      <c r="M21" s="42" t="s">
        <v>81</v>
      </c>
      <c r="N21" s="42"/>
    </row>
    <row r="22" spans="1:14" x14ac:dyDescent="0.4">
      <c r="A22" s="39" t="s">
        <v>36</v>
      </c>
      <c r="B22" s="88">
        <v>78963</v>
      </c>
      <c r="C22" s="88">
        <f>(B22/12)</f>
        <v>6580.25</v>
      </c>
      <c r="D22" s="88">
        <f>(B22*85%)</f>
        <v>67118.55</v>
      </c>
      <c r="E22" s="83">
        <v>24860</v>
      </c>
      <c r="F22" s="83">
        <v>4945</v>
      </c>
      <c r="G22" s="92">
        <f>(F22/C22)</f>
        <v>0.75149120474146114</v>
      </c>
      <c r="H22" s="84">
        <v>2.4</v>
      </c>
      <c r="I22" s="90">
        <v>25820</v>
      </c>
      <c r="J22" s="84"/>
      <c r="K22" s="84"/>
      <c r="L22" s="84" t="s">
        <v>142</v>
      </c>
      <c r="M22" s="42" t="s">
        <v>98</v>
      </c>
      <c r="N22" s="42"/>
    </row>
    <row r="23" spans="1:14" x14ac:dyDescent="0.4">
      <c r="A23" s="39" t="s">
        <v>43</v>
      </c>
      <c r="B23" s="88">
        <v>86290</v>
      </c>
      <c r="C23" s="88">
        <f>(B23/12)</f>
        <v>7190.833333333333</v>
      </c>
      <c r="D23" s="88">
        <f>(B23*85%)</f>
        <v>73346.5</v>
      </c>
      <c r="E23" s="83">
        <v>24860</v>
      </c>
      <c r="F23" s="83">
        <v>4782</v>
      </c>
      <c r="G23" s="92">
        <f>(F23/C23)</f>
        <v>0.66501332715262484</v>
      </c>
      <c r="H23" s="84">
        <v>2.2999999999999998</v>
      </c>
      <c r="I23" s="90">
        <v>25820</v>
      </c>
      <c r="J23" s="84"/>
      <c r="K23" s="84"/>
      <c r="L23" s="84" t="s">
        <v>142</v>
      </c>
      <c r="M23" s="42" t="s">
        <v>104</v>
      </c>
      <c r="N23" s="42" t="s">
        <v>105</v>
      </c>
    </row>
    <row r="24" spans="1:14" x14ac:dyDescent="0.4">
      <c r="A24" s="39" t="s">
        <v>16</v>
      </c>
      <c r="B24" s="88">
        <v>96366</v>
      </c>
      <c r="C24" s="88">
        <f>(B24/12)</f>
        <v>8030.5</v>
      </c>
      <c r="D24" s="88">
        <f>(B24*85%)</f>
        <v>81911.099999999991</v>
      </c>
      <c r="E24" s="83">
        <v>24860</v>
      </c>
      <c r="F24" s="83">
        <v>5180</v>
      </c>
      <c r="G24" s="92">
        <f>(F24/C24)</f>
        <v>0.6450407820185543</v>
      </c>
      <c r="H24" s="84">
        <v>2.5</v>
      </c>
      <c r="I24" s="90">
        <v>25820</v>
      </c>
      <c r="J24" s="83"/>
      <c r="K24" s="84"/>
      <c r="L24" s="84" t="s">
        <v>142</v>
      </c>
      <c r="M24" s="42" t="s">
        <v>80</v>
      </c>
      <c r="N24" s="42"/>
    </row>
    <row r="25" spans="1:14" x14ac:dyDescent="0.4">
      <c r="A25" s="39" t="s">
        <v>20</v>
      </c>
      <c r="B25" s="88">
        <v>122350</v>
      </c>
      <c r="C25" s="88">
        <f>(B25/12)</f>
        <v>10195.833333333334</v>
      </c>
      <c r="D25" s="88">
        <f>(B25*85%)</f>
        <v>103997.5</v>
      </c>
      <c r="E25" s="83">
        <v>24860</v>
      </c>
      <c r="F25" s="83">
        <v>6302</v>
      </c>
      <c r="G25" s="92">
        <f>(F25/C25)</f>
        <v>0.61809562729873313</v>
      </c>
      <c r="H25" s="84">
        <v>3</v>
      </c>
      <c r="I25" s="90">
        <v>25820</v>
      </c>
      <c r="J25" s="88"/>
      <c r="K25" s="84"/>
      <c r="L25" s="84" t="s">
        <v>144</v>
      </c>
      <c r="M25" s="42" t="s">
        <v>83</v>
      </c>
      <c r="N25" s="42"/>
    </row>
    <row r="26" spans="1:14" x14ac:dyDescent="0.4">
      <c r="A26" s="39" t="s">
        <v>7</v>
      </c>
      <c r="B26" s="88">
        <v>119521</v>
      </c>
      <c r="C26" s="88">
        <f>(B26/12)</f>
        <v>9960.0833333333339</v>
      </c>
      <c r="D26" s="88">
        <f>(B26*85%)</f>
        <v>101592.84999999999</v>
      </c>
      <c r="E26" s="83">
        <v>24860</v>
      </c>
      <c r="F26" s="83">
        <v>5593</v>
      </c>
      <c r="G26" s="91">
        <v>0.6</v>
      </c>
      <c r="H26" s="84">
        <v>2.7</v>
      </c>
      <c r="I26" s="90">
        <v>25820</v>
      </c>
      <c r="J26" s="84"/>
      <c r="K26" s="84"/>
      <c r="L26" s="84" t="s">
        <v>142</v>
      </c>
      <c r="M26" s="42" t="s">
        <v>150</v>
      </c>
      <c r="N26" s="42"/>
    </row>
    <row r="27" spans="1:14" x14ac:dyDescent="0.4">
      <c r="A27" s="39" t="s">
        <v>47</v>
      </c>
      <c r="B27" s="88">
        <v>113759</v>
      </c>
      <c r="C27" s="88">
        <f>(B27/12)</f>
        <v>9479.9166666666661</v>
      </c>
      <c r="D27" s="88">
        <f>(B27*85%)</f>
        <v>96695.15</v>
      </c>
      <c r="E27" s="83">
        <v>24860</v>
      </c>
      <c r="F27" s="88">
        <f>(C27*60%)</f>
        <v>5687.95</v>
      </c>
      <c r="G27" s="91">
        <v>0.6</v>
      </c>
      <c r="H27" s="84">
        <v>2.75</v>
      </c>
      <c r="I27" s="90">
        <v>25820</v>
      </c>
      <c r="J27" s="84"/>
      <c r="K27" s="84"/>
      <c r="L27" s="84" t="s">
        <v>142</v>
      </c>
      <c r="M27" s="42" t="s">
        <v>110</v>
      </c>
      <c r="N27" s="42" t="s">
        <v>175</v>
      </c>
    </row>
    <row r="28" spans="1:14" x14ac:dyDescent="0.4">
      <c r="A28" s="39" t="s">
        <v>28</v>
      </c>
      <c r="B28" s="88">
        <v>85474</v>
      </c>
      <c r="C28" s="88">
        <f>(B28/12)</f>
        <v>7122.833333333333</v>
      </c>
      <c r="D28" s="88">
        <f>(B28*85%)</f>
        <v>72652.899999999994</v>
      </c>
      <c r="E28" s="83">
        <v>24860</v>
      </c>
      <c r="F28" s="83">
        <v>4143</v>
      </c>
      <c r="G28" s="92">
        <f>(F28/C28)</f>
        <v>0.58165056040433349</v>
      </c>
      <c r="H28" s="84">
        <v>2</v>
      </c>
      <c r="I28" s="90">
        <v>25820</v>
      </c>
      <c r="J28" s="84"/>
      <c r="K28" s="84"/>
      <c r="L28" s="84" t="s">
        <v>142</v>
      </c>
      <c r="M28" s="42" t="s">
        <v>91</v>
      </c>
      <c r="N28" s="42"/>
    </row>
    <row r="29" spans="1:14" x14ac:dyDescent="0.4">
      <c r="A29" s="39" t="s">
        <v>33</v>
      </c>
      <c r="B29" s="88">
        <v>86408</v>
      </c>
      <c r="C29" s="88">
        <f>(B29/12)</f>
        <v>7200.666666666667</v>
      </c>
      <c r="D29" s="88">
        <f>(B29*85%)</f>
        <v>73446.8</v>
      </c>
      <c r="E29" s="83">
        <v>24860</v>
      </c>
      <c r="F29" s="83">
        <v>4143</v>
      </c>
      <c r="G29" s="92">
        <f>(F29/C29)</f>
        <v>0.57536339227849276</v>
      </c>
      <c r="H29" s="84">
        <v>2</v>
      </c>
      <c r="I29" s="90">
        <v>25820</v>
      </c>
      <c r="J29" s="84"/>
      <c r="K29" s="84"/>
      <c r="L29" s="84" t="s">
        <v>144</v>
      </c>
      <c r="M29" s="42" t="s">
        <v>94</v>
      </c>
      <c r="N29" s="42" t="s">
        <v>95</v>
      </c>
    </row>
    <row r="30" spans="1:14" x14ac:dyDescent="0.4">
      <c r="A30" s="39" t="s">
        <v>41</v>
      </c>
      <c r="B30" s="88">
        <v>93764</v>
      </c>
      <c r="C30" s="88">
        <f>(B30/12)</f>
        <v>7813.666666666667</v>
      </c>
      <c r="D30" s="88">
        <f>(B30*85%)</f>
        <v>79699.399999999994</v>
      </c>
      <c r="E30" s="83">
        <v>24860</v>
      </c>
      <c r="F30" s="83">
        <v>4330</v>
      </c>
      <c r="G30" s="92">
        <f>(F30/C30)</f>
        <v>0.55415724585128623</v>
      </c>
      <c r="H30" s="84">
        <v>2.09</v>
      </c>
      <c r="I30" s="90">
        <v>25820</v>
      </c>
      <c r="J30" s="83">
        <v>4498</v>
      </c>
      <c r="K30" s="84">
        <f>(J30/(I30/12))</f>
        <v>2.0904725019364836</v>
      </c>
      <c r="L30" s="84" t="s">
        <v>133</v>
      </c>
      <c r="M30" s="42" t="s">
        <v>102</v>
      </c>
      <c r="N30" s="42"/>
    </row>
    <row r="31" spans="1:14" x14ac:dyDescent="0.4">
      <c r="A31" s="39" t="s">
        <v>13</v>
      </c>
      <c r="B31" s="88">
        <v>101710</v>
      </c>
      <c r="C31" s="88">
        <f>(B31/12)</f>
        <v>8475.8333333333339</v>
      </c>
      <c r="D31" s="88">
        <f>(B31*85%)</f>
        <v>86453.5</v>
      </c>
      <c r="E31" s="83">
        <v>24860</v>
      </c>
      <c r="F31" s="83">
        <v>4318</v>
      </c>
      <c r="G31" s="92">
        <f>(F31/C31)</f>
        <v>0.50944843181594723</v>
      </c>
      <c r="H31" s="84">
        <v>2.1</v>
      </c>
      <c r="I31" s="90">
        <v>25820</v>
      </c>
      <c r="J31" s="83">
        <v>4661</v>
      </c>
      <c r="K31" s="84">
        <f>(J31/(I31/12))</f>
        <v>2.1662277304415185</v>
      </c>
      <c r="L31" s="84" t="s">
        <v>144</v>
      </c>
      <c r="M31" s="42" t="s">
        <v>77</v>
      </c>
      <c r="N31" s="42"/>
    </row>
    <row r="32" spans="1:14" x14ac:dyDescent="0.4">
      <c r="A32" s="39" t="s">
        <v>38</v>
      </c>
      <c r="B32" s="88">
        <v>99093</v>
      </c>
      <c r="C32" s="88">
        <f>(B32/12)</f>
        <v>8257.75</v>
      </c>
      <c r="D32" s="88">
        <f>(B32*85%)</f>
        <v>84229.05</v>
      </c>
      <c r="E32" s="83">
        <v>24860</v>
      </c>
      <c r="F32" s="83">
        <v>4143</v>
      </c>
      <c r="G32" s="92">
        <f>(F32/C32)</f>
        <v>0.50171051436529324</v>
      </c>
      <c r="H32" s="84">
        <v>2</v>
      </c>
      <c r="I32" s="90">
        <v>25820</v>
      </c>
      <c r="J32" s="84"/>
      <c r="K32" s="84"/>
      <c r="L32" s="84" t="s">
        <v>142</v>
      </c>
      <c r="M32" s="42" t="s">
        <v>100</v>
      </c>
      <c r="N32" s="42"/>
    </row>
    <row r="33" spans="1:14" x14ac:dyDescent="0.4">
      <c r="A33" s="39" t="s">
        <v>37</v>
      </c>
      <c r="B33" s="88">
        <v>99199</v>
      </c>
      <c r="C33" s="88">
        <f>(B33/12)</f>
        <v>8266.5833333333339</v>
      </c>
      <c r="D33" s="88">
        <f>(B33*85%)</f>
        <v>84319.15</v>
      </c>
      <c r="E33" s="83">
        <v>24860</v>
      </c>
      <c r="F33" s="83">
        <v>4144</v>
      </c>
      <c r="G33" s="92">
        <f>(F33/C33)</f>
        <v>0.50129537596145124</v>
      </c>
      <c r="H33" s="84">
        <v>2</v>
      </c>
      <c r="I33" s="90">
        <v>25820</v>
      </c>
      <c r="J33" s="83">
        <v>4304</v>
      </c>
      <c r="K33" s="84">
        <f>(J33/(I33/12))</f>
        <v>2.0003098373353989</v>
      </c>
      <c r="L33" s="84" t="s">
        <v>133</v>
      </c>
      <c r="M33" s="42" t="s">
        <v>99</v>
      </c>
      <c r="N33" s="42"/>
    </row>
    <row r="34" spans="1:14" x14ac:dyDescent="0.4">
      <c r="A34" s="39" t="s">
        <v>22</v>
      </c>
      <c r="B34" s="88">
        <v>91988</v>
      </c>
      <c r="C34" s="88">
        <f>(B34/12)</f>
        <v>7665.666666666667</v>
      </c>
      <c r="D34" s="88">
        <f>(B34*85%)</f>
        <v>78189.8</v>
      </c>
      <c r="E34" s="83">
        <v>24860</v>
      </c>
      <c r="F34" s="83">
        <v>3838</v>
      </c>
      <c r="G34" s="92">
        <f>(F34/C34)</f>
        <v>0.50067400095664649</v>
      </c>
      <c r="H34" s="84">
        <v>1.85</v>
      </c>
      <c r="I34" s="90">
        <v>25820</v>
      </c>
      <c r="J34" s="84"/>
      <c r="K34" s="84"/>
      <c r="L34" s="84" t="s">
        <v>142</v>
      </c>
      <c r="M34" s="42" t="s">
        <v>163</v>
      </c>
      <c r="N34" s="42"/>
    </row>
    <row r="35" spans="1:14" x14ac:dyDescent="0.4">
      <c r="A35" s="39" t="s">
        <v>10</v>
      </c>
      <c r="B35" s="88">
        <v>87363</v>
      </c>
      <c r="C35" s="88">
        <f>(B35/12)</f>
        <v>7280.25</v>
      </c>
      <c r="D35" s="88">
        <f>(B35*85%)</f>
        <v>74258.55</v>
      </c>
      <c r="E35" s="83">
        <v>24860</v>
      </c>
      <c r="F35" s="83">
        <f>(C35*50%)</f>
        <v>3640.125</v>
      </c>
      <c r="G35" s="91">
        <v>0.5</v>
      </c>
      <c r="H35" s="84">
        <v>1.75</v>
      </c>
      <c r="I35" s="90">
        <v>25820</v>
      </c>
      <c r="J35" s="84"/>
      <c r="K35" s="84"/>
      <c r="L35" s="84" t="s">
        <v>144</v>
      </c>
      <c r="M35" s="42" t="s">
        <v>75</v>
      </c>
      <c r="N35" s="42" t="s">
        <v>153</v>
      </c>
    </row>
    <row r="36" spans="1:14" x14ac:dyDescent="0.4">
      <c r="A36" s="39" t="s">
        <v>21</v>
      </c>
      <c r="B36" s="88">
        <v>122289</v>
      </c>
      <c r="C36" s="88">
        <f>(B36/12)</f>
        <v>10190.75</v>
      </c>
      <c r="D36" s="88">
        <f>(B36*85%)</f>
        <v>103945.65</v>
      </c>
      <c r="E36" s="83">
        <v>24860</v>
      </c>
      <c r="F36" s="83">
        <v>5092</v>
      </c>
      <c r="G36" s="92">
        <f>(F36/C36)</f>
        <v>0.49966881730981527</v>
      </c>
      <c r="H36" s="84">
        <v>2.4</v>
      </c>
      <c r="I36" s="90">
        <v>25820</v>
      </c>
      <c r="J36" s="84"/>
      <c r="K36" s="84"/>
      <c r="L36" s="84" t="s">
        <v>142</v>
      </c>
      <c r="M36" s="42" t="s">
        <v>84</v>
      </c>
      <c r="N36" s="42"/>
    </row>
    <row r="37" spans="1:14" x14ac:dyDescent="0.4">
      <c r="A37" s="39" t="s">
        <v>12</v>
      </c>
      <c r="B37" s="88">
        <v>87216</v>
      </c>
      <c r="C37" s="88">
        <f>(B37/12)</f>
        <v>7268</v>
      </c>
      <c r="D37" s="88">
        <f>(B37*85%)</f>
        <v>74133.599999999991</v>
      </c>
      <c r="E37" s="83">
        <v>24860</v>
      </c>
      <c r="F37" s="83">
        <v>3626</v>
      </c>
      <c r="G37" s="92">
        <f>(F37/C37)</f>
        <v>0.4988992845349477</v>
      </c>
      <c r="H37" s="84">
        <v>1.75</v>
      </c>
      <c r="I37" s="90">
        <v>25820</v>
      </c>
      <c r="J37" s="83">
        <v>3626</v>
      </c>
      <c r="K37" s="84">
        <f>(J37/(I37/12))</f>
        <v>1.685205267234702</v>
      </c>
      <c r="L37" s="84" t="s">
        <v>142</v>
      </c>
      <c r="M37" s="42" t="s">
        <v>156</v>
      </c>
      <c r="N37" s="42"/>
    </row>
    <row r="38" spans="1:14" x14ac:dyDescent="0.4">
      <c r="A38" s="39" t="s">
        <v>1</v>
      </c>
      <c r="B38" s="88">
        <v>83258</v>
      </c>
      <c r="C38" s="88">
        <f>(B38/12)</f>
        <v>6938.166666666667</v>
      </c>
      <c r="D38" s="88">
        <f>(B38*85%)</f>
        <v>70769.3</v>
      </c>
      <c r="E38" s="83">
        <v>24860</v>
      </c>
      <c r="F38" s="83">
        <v>3455</v>
      </c>
      <c r="G38" s="92">
        <f>(F38/C38)</f>
        <v>0.49797016502918634</v>
      </c>
      <c r="H38" s="84">
        <v>1.8</v>
      </c>
      <c r="I38" s="90">
        <v>25820</v>
      </c>
      <c r="J38" s="83">
        <v>3729</v>
      </c>
      <c r="K38" s="84">
        <f>(J38/(I38/12))</f>
        <v>1.7330751355538343</v>
      </c>
      <c r="L38" s="84" t="s">
        <v>135</v>
      </c>
      <c r="M38" s="42" t="s">
        <v>139</v>
      </c>
      <c r="N38" s="42"/>
    </row>
    <row r="39" spans="1:14" x14ac:dyDescent="0.4">
      <c r="A39" s="39" t="s">
        <v>27</v>
      </c>
      <c r="B39" s="88">
        <v>94702</v>
      </c>
      <c r="C39" s="88">
        <f>(B39/12)</f>
        <v>7891.833333333333</v>
      </c>
      <c r="D39" s="88">
        <f>(B39*85%)</f>
        <v>80496.7</v>
      </c>
      <c r="E39" s="83">
        <v>24860</v>
      </c>
      <c r="F39" s="83">
        <v>3833</v>
      </c>
      <c r="G39" s="92">
        <f>(F39/C39)</f>
        <v>0.48569196004308252</v>
      </c>
      <c r="H39" s="84">
        <v>1.85</v>
      </c>
      <c r="I39" s="90">
        <v>25820</v>
      </c>
      <c r="J39" s="84"/>
      <c r="K39" s="84"/>
      <c r="L39" s="84" t="s">
        <v>142</v>
      </c>
      <c r="M39" s="42" t="s">
        <v>90</v>
      </c>
      <c r="N39" s="42"/>
    </row>
    <row r="40" spans="1:14" x14ac:dyDescent="0.4">
      <c r="A40" s="39" t="s">
        <v>50</v>
      </c>
      <c r="B40" s="88">
        <v>89591</v>
      </c>
      <c r="C40" s="88">
        <f>(B40/12)</f>
        <v>7465.916666666667</v>
      </c>
      <c r="D40" s="88">
        <f>(B40*85%)</f>
        <v>76152.349999999991</v>
      </c>
      <c r="E40" s="83">
        <v>24860</v>
      </c>
      <c r="F40" s="83">
        <v>3625</v>
      </c>
      <c r="G40" s="92">
        <f>(F40/C40)</f>
        <v>0.4855398421716467</v>
      </c>
      <c r="H40" s="84">
        <v>1.75</v>
      </c>
      <c r="I40" s="90">
        <v>25820</v>
      </c>
      <c r="J40" s="84"/>
      <c r="K40" s="84"/>
      <c r="L40" s="84" t="s">
        <v>133</v>
      </c>
      <c r="M40" s="42" t="s">
        <v>113</v>
      </c>
      <c r="N40" s="42" t="s">
        <v>177</v>
      </c>
    </row>
    <row r="41" spans="1:14" x14ac:dyDescent="0.4">
      <c r="A41" s="39" t="s">
        <v>49</v>
      </c>
      <c r="B41" s="88">
        <v>97477</v>
      </c>
      <c r="C41" s="88">
        <f>(B41/12)</f>
        <v>8123.083333333333</v>
      </c>
      <c r="D41" s="88">
        <f>(B41*85%)</f>
        <v>82855.45</v>
      </c>
      <c r="E41" s="83">
        <v>24860</v>
      </c>
      <c r="F41" s="83">
        <v>3833</v>
      </c>
      <c r="G41" s="92">
        <f>(F41/C41)</f>
        <v>0.4718651579346923</v>
      </c>
      <c r="H41" s="84">
        <v>1.85</v>
      </c>
      <c r="I41" s="90">
        <v>25820</v>
      </c>
      <c r="J41" s="84"/>
      <c r="K41" s="84"/>
      <c r="L41" s="84" t="s">
        <v>142</v>
      </c>
      <c r="M41" s="42" t="s">
        <v>112</v>
      </c>
      <c r="N41" s="42"/>
    </row>
    <row r="42" spans="1:14" x14ac:dyDescent="0.4">
      <c r="A42" s="39" t="s">
        <v>48</v>
      </c>
      <c r="B42" s="88">
        <v>79841</v>
      </c>
      <c r="C42" s="88">
        <f>(B42/12)</f>
        <v>6653.416666666667</v>
      </c>
      <c r="D42" s="88">
        <f>(B42*85%)</f>
        <v>67864.849999999991</v>
      </c>
      <c r="E42" s="83">
        <v>24860</v>
      </c>
      <c r="F42" s="83">
        <v>3108</v>
      </c>
      <c r="G42" s="92">
        <f>(F42/C42)</f>
        <v>0.46712841773023883</v>
      </c>
      <c r="H42" s="84">
        <v>1.5</v>
      </c>
      <c r="I42" s="90">
        <v>25820</v>
      </c>
      <c r="J42" s="84"/>
      <c r="K42" s="84"/>
      <c r="L42" s="84" t="s">
        <v>142</v>
      </c>
      <c r="M42" s="42" t="s">
        <v>111</v>
      </c>
      <c r="N42" s="42" t="s">
        <v>108</v>
      </c>
    </row>
    <row r="43" spans="1:14" x14ac:dyDescent="0.4">
      <c r="A43" s="39" t="s">
        <v>26</v>
      </c>
      <c r="B43" s="88">
        <v>81241</v>
      </c>
      <c r="C43" s="88">
        <f>(B43/12)</f>
        <v>6770.083333333333</v>
      </c>
      <c r="D43" s="88">
        <f>(B43*85%)</f>
        <v>69054.849999999991</v>
      </c>
      <c r="E43" s="83">
        <v>24860</v>
      </c>
      <c r="F43" s="83">
        <v>3108</v>
      </c>
      <c r="G43" s="92">
        <f>(F43/C43)</f>
        <v>0.45907854408488324</v>
      </c>
      <c r="H43" s="84">
        <v>1.5</v>
      </c>
      <c r="I43" s="90">
        <v>25820</v>
      </c>
      <c r="J43" s="83">
        <v>3981</v>
      </c>
      <c r="K43" s="84">
        <f>(J43/(I43/12))</f>
        <v>1.8501936483346244</v>
      </c>
      <c r="L43" s="84" t="s">
        <v>133</v>
      </c>
      <c r="M43" s="42" t="s">
        <v>89</v>
      </c>
      <c r="N43" s="42"/>
    </row>
    <row r="44" spans="1:14" x14ac:dyDescent="0.4">
      <c r="A44" s="39" t="s">
        <v>8</v>
      </c>
      <c r="B44" s="88">
        <v>100314</v>
      </c>
      <c r="C44" s="88">
        <f>(B44/12)</f>
        <v>8359.5</v>
      </c>
      <c r="D44" s="88">
        <f>(B44*85%)</f>
        <v>85266.9</v>
      </c>
      <c r="E44" s="83">
        <v>24860</v>
      </c>
      <c r="F44" s="83">
        <v>3833</v>
      </c>
      <c r="G44" s="92">
        <f>(F44/C44)</f>
        <v>0.45852024642622169</v>
      </c>
      <c r="H44" s="84">
        <v>1.85</v>
      </c>
      <c r="I44" s="90">
        <v>25820</v>
      </c>
      <c r="J44" s="84"/>
      <c r="K44" s="84"/>
      <c r="L44" s="84" t="s">
        <v>142</v>
      </c>
      <c r="M44" s="42" t="s">
        <v>72</v>
      </c>
      <c r="N44" s="42"/>
    </row>
    <row r="45" spans="1:14" x14ac:dyDescent="0.4">
      <c r="A45" s="39" t="s">
        <v>0</v>
      </c>
      <c r="B45" s="88">
        <v>166120</v>
      </c>
      <c r="C45" s="88">
        <f>(B45/12)</f>
        <v>13843.333333333334</v>
      </c>
      <c r="D45" s="88">
        <f>(B45*85%)</f>
        <v>141202</v>
      </c>
      <c r="E45" s="83">
        <v>24860</v>
      </c>
      <c r="F45" s="83">
        <v>6215</v>
      </c>
      <c r="G45" s="91">
        <f>(F45/C45)</f>
        <v>0.44895256441126896</v>
      </c>
      <c r="H45" s="84">
        <v>3</v>
      </c>
      <c r="I45" s="90">
        <v>25820</v>
      </c>
      <c r="J45" s="84"/>
      <c r="K45" s="84"/>
      <c r="L45" s="84" t="s">
        <v>142</v>
      </c>
      <c r="M45" s="42" t="s">
        <v>73</v>
      </c>
      <c r="N45" s="42" t="s">
        <v>151</v>
      </c>
    </row>
    <row r="46" spans="1:14" x14ac:dyDescent="0.4">
      <c r="A46" s="39" t="s">
        <v>23</v>
      </c>
      <c r="B46" s="88">
        <v>112783</v>
      </c>
      <c r="C46" s="88">
        <f>(B46/12)</f>
        <v>9398.5833333333339</v>
      </c>
      <c r="D46" s="88">
        <f>(B46*85%)</f>
        <v>95865.55</v>
      </c>
      <c r="E46" s="83">
        <v>24860</v>
      </c>
      <c r="F46" s="83">
        <v>4133</v>
      </c>
      <c r="G46" s="92">
        <f>(F46/C46)</f>
        <v>0.43974712500997487</v>
      </c>
      <c r="H46" s="84">
        <v>2</v>
      </c>
      <c r="I46" s="90">
        <v>25820</v>
      </c>
      <c r="J46" s="84"/>
      <c r="K46" s="83"/>
      <c r="L46" s="87" t="s">
        <v>142</v>
      </c>
      <c r="M46" s="42" t="s">
        <v>86</v>
      </c>
      <c r="N46" s="42"/>
    </row>
    <row r="47" spans="1:14" x14ac:dyDescent="0.4">
      <c r="A47" s="39" t="s">
        <v>9</v>
      </c>
      <c r="B47" s="88">
        <v>86353</v>
      </c>
      <c r="C47" s="88">
        <f>(B47/12)</f>
        <v>7196.083333333333</v>
      </c>
      <c r="D47" s="88">
        <f>(B47*85%)</f>
        <v>73400.05</v>
      </c>
      <c r="E47" s="83">
        <v>24860</v>
      </c>
      <c r="F47" s="83">
        <v>3108</v>
      </c>
      <c r="G47" s="92">
        <f>(F47/C47)</f>
        <v>0.43190161314604009</v>
      </c>
      <c r="H47" s="84">
        <v>1.5</v>
      </c>
      <c r="I47" s="90">
        <v>25820</v>
      </c>
      <c r="J47" s="84"/>
      <c r="K47" s="84"/>
      <c r="L47" s="84" t="s">
        <v>144</v>
      </c>
      <c r="M47" s="42" t="s">
        <v>74</v>
      </c>
      <c r="N47" s="42"/>
    </row>
    <row r="48" spans="1:14" x14ac:dyDescent="0.4">
      <c r="A48" s="39" t="s">
        <v>39</v>
      </c>
      <c r="B48" s="88">
        <v>115152</v>
      </c>
      <c r="C48" s="88">
        <f>(B48/12)</f>
        <v>9596</v>
      </c>
      <c r="D48" s="88">
        <f>(B48*85%)</f>
        <v>97879.2</v>
      </c>
      <c r="E48" s="83">
        <v>24860</v>
      </c>
      <c r="F48" s="83">
        <f>((E48*200%)/12)</f>
        <v>4143.333333333333</v>
      </c>
      <c r="G48" s="92">
        <f>(F48/C48)</f>
        <v>0.43177712935945528</v>
      </c>
      <c r="H48" s="84">
        <v>2</v>
      </c>
      <c r="I48" s="90">
        <v>25820</v>
      </c>
      <c r="J48" s="83">
        <v>4303</v>
      </c>
      <c r="K48" s="84">
        <f>(J48/(I48/12))</f>
        <v>1.9998450813323008</v>
      </c>
      <c r="L48" s="84" t="s">
        <v>133</v>
      </c>
      <c r="M48" s="42" t="s">
        <v>170</v>
      </c>
      <c r="N48" s="42"/>
    </row>
    <row r="49" spans="1:14" x14ac:dyDescent="0.4">
      <c r="A49" s="39" t="s">
        <v>25</v>
      </c>
      <c r="B49" s="88">
        <v>87722</v>
      </c>
      <c r="C49" s="88">
        <f>(B49/12)</f>
        <v>7310.166666666667</v>
      </c>
      <c r="D49" s="88">
        <f>(B49*85%)</f>
        <v>74563.7</v>
      </c>
      <c r="E49" s="83">
        <v>24860</v>
      </c>
      <c r="F49" s="83">
        <v>3108</v>
      </c>
      <c r="G49" s="92">
        <f>(F49/C49)</f>
        <v>0.42516130503180499</v>
      </c>
      <c r="H49" s="84">
        <v>1.5</v>
      </c>
      <c r="I49" s="90">
        <v>25820</v>
      </c>
      <c r="J49" s="84"/>
      <c r="K49" s="84"/>
      <c r="L49" s="84" t="s">
        <v>142</v>
      </c>
      <c r="M49" s="42" t="s">
        <v>88</v>
      </c>
      <c r="N49" s="42"/>
    </row>
    <row r="50" spans="1:14" x14ac:dyDescent="0.4">
      <c r="A50" s="39" t="s">
        <v>3</v>
      </c>
      <c r="B50" s="88">
        <v>90789</v>
      </c>
      <c r="C50" s="88">
        <f>(B50/12)</f>
        <v>7565.75</v>
      </c>
      <c r="D50" s="88">
        <f>(B50*85%)</f>
        <v>77170.649999999994</v>
      </c>
      <c r="E50" s="83">
        <v>24860</v>
      </c>
      <c r="F50" s="83">
        <v>3168</v>
      </c>
      <c r="G50" s="92">
        <f>(F50/C50)</f>
        <v>0.41872914119551929</v>
      </c>
      <c r="H50" s="84">
        <v>1.65</v>
      </c>
      <c r="I50" s="90">
        <v>25820</v>
      </c>
      <c r="J50" s="83"/>
      <c r="K50" s="84"/>
      <c r="L50" s="84" t="s">
        <v>142</v>
      </c>
      <c r="M50" s="42" t="s">
        <v>67</v>
      </c>
      <c r="N50" s="42"/>
    </row>
    <row r="51" spans="1:14" x14ac:dyDescent="0.4">
      <c r="A51" s="39" t="s">
        <v>15</v>
      </c>
      <c r="B51" s="88">
        <v>95073</v>
      </c>
      <c r="C51" s="88">
        <f>(B51/12)</f>
        <v>7922.75</v>
      </c>
      <c r="D51" s="88">
        <f>(B51*85%)</f>
        <v>80812.05</v>
      </c>
      <c r="E51" s="83">
        <v>24860</v>
      </c>
      <c r="F51" s="83">
        <v>3315</v>
      </c>
      <c r="G51" s="92">
        <f>(F51/C51)</f>
        <v>0.41841532296235523</v>
      </c>
      <c r="H51" s="84">
        <v>1.6</v>
      </c>
      <c r="I51" s="90">
        <v>25820</v>
      </c>
      <c r="J51" s="84"/>
      <c r="K51" s="84"/>
      <c r="L51" s="84" t="s">
        <v>142</v>
      </c>
      <c r="M51" s="42" t="s">
        <v>79</v>
      </c>
      <c r="N51" s="42" t="s">
        <v>158</v>
      </c>
    </row>
    <row r="52" spans="1:14" x14ac:dyDescent="0.4">
      <c r="A52" s="39" t="s">
        <v>29</v>
      </c>
      <c r="B52" s="88">
        <v>125236</v>
      </c>
      <c r="C52" s="88">
        <f>(B52/12)</f>
        <v>10436.333333333334</v>
      </c>
      <c r="D52" s="88">
        <f>(B52*85%)</f>
        <v>106450.59999999999</v>
      </c>
      <c r="E52" s="83">
        <v>24860</v>
      </c>
      <c r="F52" s="83">
        <v>4223</v>
      </c>
      <c r="G52" s="92">
        <f>(F52/C52)</f>
        <v>0.40464403206745664</v>
      </c>
      <c r="H52" s="84">
        <v>2.2000000000000002</v>
      </c>
      <c r="I52" s="90">
        <v>25820</v>
      </c>
      <c r="J52" s="84"/>
      <c r="K52" s="84"/>
      <c r="L52" s="84" t="s">
        <v>142</v>
      </c>
      <c r="M52" s="42" t="s">
        <v>165</v>
      </c>
      <c r="N52" s="42"/>
    </row>
    <row r="53" spans="1:14" x14ac:dyDescent="0.4">
      <c r="A53" s="39" t="s">
        <v>6</v>
      </c>
      <c r="B53" s="88">
        <v>115443</v>
      </c>
      <c r="C53" s="88">
        <f>(B53/12)</f>
        <v>9620.25</v>
      </c>
      <c r="D53" s="88">
        <f>(B53*85%)</f>
        <v>98126.55</v>
      </c>
      <c r="E53" s="83">
        <v>24860</v>
      </c>
      <c r="F53" s="83">
        <v>3833</v>
      </c>
      <c r="G53" s="92">
        <f>(F53/C53)</f>
        <v>0.3984303942205244</v>
      </c>
      <c r="H53" s="84">
        <v>1.85</v>
      </c>
      <c r="I53" s="90">
        <v>25820</v>
      </c>
      <c r="J53" s="84"/>
      <c r="K53" s="84"/>
      <c r="L53" s="84" t="s">
        <v>142</v>
      </c>
      <c r="M53" s="42" t="s">
        <v>70</v>
      </c>
      <c r="N53" s="42" t="s">
        <v>69</v>
      </c>
    </row>
    <row r="54" spans="1:14" x14ac:dyDescent="0.4">
      <c r="A54" s="39" t="s">
        <v>30</v>
      </c>
      <c r="B54" s="88">
        <v>125090</v>
      </c>
      <c r="C54" s="88">
        <f>(B54/12)</f>
        <v>10424.166666666666</v>
      </c>
      <c r="D54" s="88">
        <f>(B54*85%)</f>
        <v>106326.5</v>
      </c>
      <c r="E54" s="83">
        <v>24860</v>
      </c>
      <c r="F54" s="83">
        <v>4143</v>
      </c>
      <c r="G54" s="92">
        <f>(F54/C54)</f>
        <v>0.39744184187385084</v>
      </c>
      <c r="H54" s="84">
        <v>2</v>
      </c>
      <c r="I54" s="90">
        <v>25820</v>
      </c>
      <c r="J54" s="88">
        <f>(51640/12)</f>
        <v>4303.333333333333</v>
      </c>
      <c r="K54" s="84">
        <f>(J54/(I54/12))</f>
        <v>2</v>
      </c>
      <c r="L54" s="84" t="s">
        <v>133</v>
      </c>
      <c r="M54" s="42" t="s">
        <v>92</v>
      </c>
      <c r="N54" s="42" t="s">
        <v>166</v>
      </c>
    </row>
    <row r="55" spans="1:14" x14ac:dyDescent="0.4">
      <c r="A55" s="39" t="s">
        <v>35</v>
      </c>
      <c r="B55" s="88">
        <v>91160</v>
      </c>
      <c r="C55" s="88">
        <f>(B55/12)</f>
        <v>7596.666666666667</v>
      </c>
      <c r="D55" s="88">
        <f>(B55*85%)</f>
        <v>77486</v>
      </c>
      <c r="E55" s="83">
        <v>24860</v>
      </c>
      <c r="F55" s="83">
        <v>2942</v>
      </c>
      <c r="G55" s="92">
        <f>(F55/C55)</f>
        <v>0.38727512066695918</v>
      </c>
      <c r="H55" s="84">
        <v>1.42</v>
      </c>
      <c r="I55" s="90">
        <v>25820</v>
      </c>
      <c r="J55" s="84"/>
      <c r="K55" s="84"/>
      <c r="L55" s="84" t="s">
        <v>144</v>
      </c>
      <c r="M55" s="42" t="s">
        <v>97</v>
      </c>
      <c r="N55" s="42" t="s">
        <v>96</v>
      </c>
    </row>
    <row r="56" spans="1:14" x14ac:dyDescent="0.4">
      <c r="A56" s="39" t="s">
        <v>14</v>
      </c>
      <c r="B56" s="88">
        <v>87816</v>
      </c>
      <c r="C56" s="88">
        <f>(B56/12)</f>
        <v>7318</v>
      </c>
      <c r="D56" s="88">
        <f>(B56*85%)</f>
        <v>74643.599999999991</v>
      </c>
      <c r="E56" s="83">
        <v>24860</v>
      </c>
      <c r="F56" s="83">
        <v>2299</v>
      </c>
      <c r="G56" s="92">
        <f>(F56/C56)</f>
        <v>0.31415687346269472</v>
      </c>
      <c r="H56" s="84">
        <v>1.27</v>
      </c>
      <c r="I56" s="90">
        <v>25820</v>
      </c>
      <c r="J56" s="83">
        <v>2299</v>
      </c>
      <c r="K56" s="84">
        <f>(J56/(I56/12))</f>
        <v>1.0684740511231605</v>
      </c>
      <c r="L56" s="84" t="s">
        <v>142</v>
      </c>
      <c r="M56" s="42" t="s">
        <v>157</v>
      </c>
      <c r="N56" s="42"/>
    </row>
    <row r="58" spans="1:14" x14ac:dyDescent="0.4">
      <c r="A58" s="81" t="s">
        <v>136</v>
      </c>
      <c r="B58" s="12"/>
      <c r="C58" s="12"/>
      <c r="D58" s="12"/>
      <c r="E58" s="12"/>
      <c r="F58" s="12"/>
      <c r="G58" s="12"/>
      <c r="H58" s="12"/>
      <c r="I58" s="12"/>
    </row>
    <row r="59" spans="1:14" x14ac:dyDescent="0.4">
      <c r="A59" s="12" t="s">
        <v>71</v>
      </c>
      <c r="B59" s="12"/>
      <c r="C59" s="12"/>
      <c r="D59" s="12"/>
      <c r="E59" s="12"/>
      <c r="F59" s="12"/>
      <c r="G59" s="12"/>
      <c r="H59" s="12"/>
      <c r="I59" s="12"/>
    </row>
    <row r="60" spans="1:14" x14ac:dyDescent="0.4">
      <c r="A60" s="12"/>
      <c r="B60" s="12"/>
      <c r="C60" s="12"/>
      <c r="D60" s="12"/>
      <c r="E60" s="12"/>
      <c r="F60" s="12"/>
      <c r="G60" s="12"/>
      <c r="H60" s="12"/>
      <c r="I60" s="12"/>
    </row>
    <row r="61" spans="1:14" x14ac:dyDescent="0.4">
      <c r="A61" s="2" t="s">
        <v>53</v>
      </c>
      <c r="B61" s="12"/>
      <c r="C61" s="12"/>
      <c r="D61" s="12"/>
      <c r="E61" s="12"/>
      <c r="F61" s="12"/>
      <c r="G61" s="12"/>
      <c r="H61" s="12"/>
      <c r="I61" s="12"/>
    </row>
    <row r="62" spans="1:14" x14ac:dyDescent="0.4">
      <c r="A62" s="3" t="s">
        <v>51</v>
      </c>
      <c r="B62" s="12"/>
      <c r="C62" s="12"/>
      <c r="D62" s="12"/>
      <c r="E62" s="12"/>
      <c r="F62" s="12"/>
      <c r="G62" s="12"/>
      <c r="H62" s="12"/>
      <c r="I62" s="12"/>
    </row>
    <row r="63" spans="1:14" x14ac:dyDescent="0.4">
      <c r="A63" s="3" t="s">
        <v>52</v>
      </c>
      <c r="B63" s="12"/>
      <c r="C63" s="12"/>
      <c r="D63" s="12"/>
      <c r="E63" s="12"/>
      <c r="F63" s="12"/>
      <c r="G63" s="12"/>
      <c r="H63" s="12"/>
      <c r="I63" s="12"/>
    </row>
    <row r="64" spans="1:14" x14ac:dyDescent="0.4">
      <c r="A64" s="12" t="s">
        <v>54</v>
      </c>
      <c r="B64" s="12"/>
      <c r="C64" s="12"/>
      <c r="D64" s="12"/>
      <c r="E64" s="12"/>
      <c r="F64" s="12"/>
      <c r="G64" s="12"/>
      <c r="H64" s="12"/>
      <c r="I64" s="12"/>
    </row>
    <row r="65" spans="1:9" x14ac:dyDescent="0.4">
      <c r="A65" s="12"/>
      <c r="B65" s="12"/>
      <c r="C65" s="12"/>
      <c r="D65" s="12"/>
      <c r="E65" s="12"/>
      <c r="F65" s="12"/>
      <c r="G65" s="12"/>
      <c r="H65" s="12"/>
      <c r="I65" s="12"/>
    </row>
    <row r="66" spans="1:9" x14ac:dyDescent="0.4">
      <c r="A66" s="82" t="s">
        <v>62</v>
      </c>
      <c r="B66" s="12"/>
      <c r="C66" s="12"/>
      <c r="D66" s="12"/>
      <c r="E66" s="12"/>
      <c r="F66" s="12"/>
      <c r="G66" s="12"/>
      <c r="H66" s="12"/>
      <c r="I66" s="12"/>
    </row>
    <row r="67" spans="1:9" x14ac:dyDescent="0.4">
      <c r="A67" s="12" t="s">
        <v>63</v>
      </c>
      <c r="B67" s="12"/>
      <c r="C67" s="12"/>
      <c r="D67" s="12"/>
      <c r="E67" s="12"/>
      <c r="F67" s="12"/>
      <c r="G67" s="12"/>
      <c r="H67" s="12"/>
      <c r="I67" s="12"/>
    </row>
    <row r="68" spans="1:9" x14ac:dyDescent="0.4">
      <c r="A68" s="12"/>
      <c r="B68" s="12"/>
      <c r="C68" s="12"/>
      <c r="D68" s="12"/>
      <c r="E68" s="12"/>
      <c r="F68" s="12"/>
      <c r="G68" s="12"/>
      <c r="H68" s="12"/>
      <c r="I68" s="12"/>
    </row>
    <row r="69" spans="1:9" x14ac:dyDescent="0.4">
      <c r="A69" s="82" t="s">
        <v>118</v>
      </c>
      <c r="B69" s="82"/>
      <c r="C69" s="82"/>
      <c r="D69" s="82"/>
      <c r="E69" s="82"/>
      <c r="F69" s="12"/>
      <c r="G69" s="12"/>
      <c r="H69" s="12"/>
      <c r="I69" s="12"/>
    </row>
    <row r="70" spans="1:9" x14ac:dyDescent="0.4">
      <c r="A70" s="12" t="s">
        <v>119</v>
      </c>
      <c r="B70" s="12"/>
      <c r="C70" s="12"/>
      <c r="D70" s="12"/>
      <c r="E70" s="12"/>
      <c r="F70" s="12"/>
      <c r="G70" s="12"/>
      <c r="H70" s="12"/>
      <c r="I70" s="12"/>
    </row>
    <row r="71" spans="1:9" x14ac:dyDescent="0.4">
      <c r="A71" s="12"/>
      <c r="B71" s="12"/>
      <c r="C71" s="12"/>
      <c r="D71" s="12"/>
      <c r="E71" s="12"/>
      <c r="F71" s="12"/>
      <c r="G71" s="12"/>
      <c r="H71" s="12"/>
      <c r="I71" s="12"/>
    </row>
    <row r="72" spans="1:9" x14ac:dyDescent="0.4">
      <c r="A72" s="82" t="s">
        <v>137</v>
      </c>
      <c r="B72" s="12"/>
      <c r="C72" s="12"/>
      <c r="D72" s="12"/>
      <c r="E72" s="12"/>
      <c r="F72" s="12"/>
      <c r="G72" s="12"/>
      <c r="H72" s="12"/>
      <c r="I72" s="12"/>
    </row>
    <row r="73" spans="1:9" x14ac:dyDescent="0.4">
      <c r="A73" s="12" t="s">
        <v>138</v>
      </c>
    </row>
    <row r="74" spans="1:9" x14ac:dyDescent="0.4">
      <c r="A74" t="s">
        <v>139</v>
      </c>
    </row>
    <row r="75" spans="1:9" x14ac:dyDescent="0.4">
      <c r="A75" s="12" t="s">
        <v>141</v>
      </c>
    </row>
    <row r="76" spans="1:9" x14ac:dyDescent="0.4">
      <c r="A76" s="12" t="s">
        <v>146</v>
      </c>
    </row>
    <row r="77" spans="1:9" x14ac:dyDescent="0.4">
      <c r="A77" s="12" t="s">
        <v>147</v>
      </c>
    </row>
    <row r="78" spans="1:9" x14ac:dyDescent="0.4">
      <c r="A78" s="12" t="s">
        <v>149</v>
      </c>
    </row>
    <row r="79" spans="1:9" x14ac:dyDescent="0.4">
      <c r="A79" s="12" t="s">
        <v>152</v>
      </c>
    </row>
    <row r="80" spans="1:9" x14ac:dyDescent="0.4">
      <c r="A80" s="12" t="s">
        <v>155</v>
      </c>
    </row>
    <row r="81" spans="1:1" x14ac:dyDescent="0.4">
      <c r="A81" s="12" t="s">
        <v>154</v>
      </c>
    </row>
    <row r="82" spans="1:1" x14ac:dyDescent="0.4">
      <c r="A82" s="12" t="s">
        <v>160</v>
      </c>
    </row>
    <row r="83" spans="1:1" x14ac:dyDescent="0.4">
      <c r="A83" s="12" t="s">
        <v>162</v>
      </c>
    </row>
    <row r="84" spans="1:1" x14ac:dyDescent="0.4">
      <c r="A84" s="12" t="s">
        <v>164</v>
      </c>
    </row>
    <row r="85" spans="1:1" x14ac:dyDescent="0.4">
      <c r="A85" s="12" t="s">
        <v>168</v>
      </c>
    </row>
    <row r="86" spans="1:1" x14ac:dyDescent="0.4">
      <c r="A86" s="12" t="s">
        <v>169</v>
      </c>
    </row>
    <row r="87" spans="1:1" x14ac:dyDescent="0.4">
      <c r="A87" s="12" t="s">
        <v>171</v>
      </c>
    </row>
    <row r="88" spans="1:1" x14ac:dyDescent="0.4">
      <c r="A88" s="12" t="s">
        <v>172</v>
      </c>
    </row>
    <row r="89" spans="1:1" x14ac:dyDescent="0.4">
      <c r="A89" s="12" t="s">
        <v>174</v>
      </c>
    </row>
    <row r="90" spans="1:1" x14ac:dyDescent="0.4">
      <c r="A90" s="12" t="s">
        <v>176</v>
      </c>
    </row>
  </sheetData>
  <autoFilter ref="A5:N5" xr:uid="{DE8B0B65-18AB-4C22-8F3A-B94188FFCF30}">
    <sortState xmlns:xlrd2="http://schemas.microsoft.com/office/spreadsheetml/2017/richdata2" ref="A6:N56">
      <sortCondition descending="1" ref="G5"/>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B09C7-BEAE-4920-B523-CB5ABD4846D8}">
  <dimension ref="A1:P90"/>
  <sheetViews>
    <sheetView topLeftCell="E1" workbookViewId="0">
      <selection activeCell="I3" sqref="I3"/>
    </sheetView>
  </sheetViews>
  <sheetFormatPr defaultRowHeight="14.6" x14ac:dyDescent="0.4"/>
  <cols>
    <col min="1" max="1" width="18" customWidth="1"/>
    <col min="2" max="4" width="12.84375" customWidth="1"/>
    <col min="5" max="5" width="13.4609375" customWidth="1"/>
    <col min="6" max="12" width="11.69140625" customWidth="1"/>
    <col min="13" max="13" width="89.23046875" customWidth="1"/>
    <col min="14" max="14" width="43.84375" customWidth="1"/>
  </cols>
  <sheetData>
    <row r="1" spans="1:16" x14ac:dyDescent="0.4">
      <c r="A1" s="41" t="s">
        <v>78</v>
      </c>
    </row>
    <row r="2" spans="1:16" x14ac:dyDescent="0.4">
      <c r="A2" s="41" t="s">
        <v>85</v>
      </c>
    </row>
    <row r="3" spans="1:16" x14ac:dyDescent="0.4">
      <c r="A3" s="41" t="s">
        <v>178</v>
      </c>
    </row>
    <row r="4" spans="1:16" x14ac:dyDescent="0.4">
      <c r="A4" s="41"/>
    </row>
    <row r="5" spans="1:16" ht="72.900000000000006" x14ac:dyDescent="0.4">
      <c r="A5" s="52" t="s">
        <v>66</v>
      </c>
      <c r="B5" s="52" t="s">
        <v>115</v>
      </c>
      <c r="C5" s="52" t="s">
        <v>116</v>
      </c>
      <c r="D5" s="52" t="s">
        <v>64</v>
      </c>
      <c r="E5" s="52" t="s">
        <v>65</v>
      </c>
      <c r="F5" s="85" t="s">
        <v>130</v>
      </c>
      <c r="G5" s="85" t="s">
        <v>131</v>
      </c>
      <c r="H5" s="85" t="s">
        <v>132</v>
      </c>
      <c r="I5" s="52" t="s">
        <v>134</v>
      </c>
      <c r="J5" s="86" t="s">
        <v>128</v>
      </c>
      <c r="K5" s="86" t="s">
        <v>129</v>
      </c>
      <c r="L5" s="52" t="s">
        <v>143</v>
      </c>
      <c r="M5" s="52" t="s">
        <v>114</v>
      </c>
      <c r="N5" s="52" t="s">
        <v>117</v>
      </c>
      <c r="O5" s="1"/>
      <c r="P5" s="1"/>
    </row>
    <row r="6" spans="1:16" x14ac:dyDescent="0.4">
      <c r="A6" s="39" t="s">
        <v>19</v>
      </c>
      <c r="B6" s="88">
        <v>99855</v>
      </c>
      <c r="C6" s="88">
        <f>(B6/12)</f>
        <v>8321.25</v>
      </c>
      <c r="D6" s="88">
        <f>(B6*85%)</f>
        <v>84876.75</v>
      </c>
      <c r="E6" s="83">
        <v>24860</v>
      </c>
      <c r="F6" s="88">
        <f>(C6*125%)</f>
        <v>10401.5625</v>
      </c>
      <c r="G6" s="84">
        <v>1.25</v>
      </c>
      <c r="H6" s="91">
        <v>5</v>
      </c>
      <c r="I6" s="90">
        <v>25820</v>
      </c>
      <c r="J6" s="84"/>
      <c r="K6" s="84"/>
      <c r="L6" s="84" t="s">
        <v>133</v>
      </c>
      <c r="M6" s="42" t="s">
        <v>82</v>
      </c>
      <c r="N6" s="42" t="s">
        <v>161</v>
      </c>
    </row>
    <row r="7" spans="1:16" x14ac:dyDescent="0.4">
      <c r="A7" s="39" t="s">
        <v>31</v>
      </c>
      <c r="B7" s="88">
        <v>74842</v>
      </c>
      <c r="C7" s="88">
        <f>(B7/12)</f>
        <v>6236.833333333333</v>
      </c>
      <c r="D7" s="88">
        <f>(B7*85%)</f>
        <v>63615.7</v>
      </c>
      <c r="E7" s="83">
        <v>24860</v>
      </c>
      <c r="F7" s="83">
        <v>8287</v>
      </c>
      <c r="G7" s="89">
        <f>(F7/C7)</f>
        <v>1.3287191683813901</v>
      </c>
      <c r="H7" s="91">
        <v>4</v>
      </c>
      <c r="I7" s="90">
        <v>25820</v>
      </c>
      <c r="J7" s="84"/>
      <c r="K7" s="84"/>
      <c r="L7" s="84" t="s">
        <v>133</v>
      </c>
      <c r="M7" s="42" t="s">
        <v>93</v>
      </c>
      <c r="N7" s="42" t="s">
        <v>93</v>
      </c>
    </row>
    <row r="8" spans="1:16" x14ac:dyDescent="0.4">
      <c r="A8" s="39" t="s">
        <v>46</v>
      </c>
      <c r="B8" s="88">
        <v>112281</v>
      </c>
      <c r="C8" s="88">
        <f>(B8/12)</f>
        <v>9356.75</v>
      </c>
      <c r="D8" s="88">
        <f>(B8*85%)</f>
        <v>95438.849999999991</v>
      </c>
      <c r="E8" s="83">
        <v>24860</v>
      </c>
      <c r="F8" s="88">
        <f>(C8*85%)</f>
        <v>7953.2375000000002</v>
      </c>
      <c r="G8" s="84">
        <v>0.85</v>
      </c>
      <c r="H8" s="91">
        <v>3.8</v>
      </c>
      <c r="I8" s="90">
        <v>25820</v>
      </c>
      <c r="J8" s="84"/>
      <c r="K8" s="84"/>
      <c r="L8" s="84" t="s">
        <v>144</v>
      </c>
      <c r="M8" s="42" t="s">
        <v>109</v>
      </c>
      <c r="N8" s="42"/>
    </row>
    <row r="9" spans="1:16" x14ac:dyDescent="0.4">
      <c r="A9" s="39" t="s">
        <v>5</v>
      </c>
      <c r="B9" s="88">
        <v>105130</v>
      </c>
      <c r="C9" s="88">
        <f>(B9/12)</f>
        <v>8760.8333333333339</v>
      </c>
      <c r="D9" s="88">
        <f>(B9*85%)</f>
        <v>89360.5</v>
      </c>
      <c r="E9" s="83">
        <v>24860</v>
      </c>
      <c r="F9" s="88">
        <f>(C9*85%)</f>
        <v>7446.7083333333339</v>
      </c>
      <c r="G9" s="84">
        <v>0.85</v>
      </c>
      <c r="H9" s="91">
        <v>3.75</v>
      </c>
      <c r="I9" s="90">
        <v>25820</v>
      </c>
      <c r="J9" s="84"/>
      <c r="K9" s="84"/>
      <c r="L9" s="84" t="s">
        <v>144</v>
      </c>
      <c r="M9" s="42" t="s">
        <v>68</v>
      </c>
      <c r="N9" s="42" t="s">
        <v>148</v>
      </c>
    </row>
    <row r="10" spans="1:16" x14ac:dyDescent="0.4">
      <c r="A10" s="39" t="s">
        <v>32</v>
      </c>
      <c r="B10" s="88">
        <v>101266</v>
      </c>
      <c r="C10" s="88">
        <f>(B10/12)</f>
        <v>8438.8333333333339</v>
      </c>
      <c r="D10" s="88">
        <f>(B10*85%)</f>
        <v>86076.099999999991</v>
      </c>
      <c r="E10" s="83">
        <v>24860</v>
      </c>
      <c r="F10" s="88">
        <v>6947</v>
      </c>
      <c r="G10" s="84">
        <v>0.85</v>
      </c>
      <c r="H10" s="91">
        <v>3.5</v>
      </c>
      <c r="I10" s="90">
        <v>25820</v>
      </c>
      <c r="J10" s="84"/>
      <c r="K10" s="84"/>
      <c r="L10" s="84" t="s">
        <v>133</v>
      </c>
      <c r="M10" s="42" t="s">
        <v>167</v>
      </c>
      <c r="N10" s="42"/>
    </row>
    <row r="11" spans="1:16" x14ac:dyDescent="0.4">
      <c r="A11" s="39" t="s">
        <v>45</v>
      </c>
      <c r="B11" s="88">
        <v>107553</v>
      </c>
      <c r="C11" s="88">
        <f>(B11/12)</f>
        <v>8962.75</v>
      </c>
      <c r="D11" s="88">
        <f>(B11*85%)</f>
        <v>91420.05</v>
      </c>
      <c r="E11" s="83">
        <v>24860</v>
      </c>
      <c r="F11" s="83">
        <v>7251</v>
      </c>
      <c r="G11" s="89">
        <f>(F11/C11)</f>
        <v>0.80901509023458207</v>
      </c>
      <c r="H11" s="91">
        <v>3.5</v>
      </c>
      <c r="I11" s="90">
        <v>25820</v>
      </c>
      <c r="J11" s="83">
        <v>8607</v>
      </c>
      <c r="K11" s="84">
        <f>(J11/(I11/12))</f>
        <v>4.0001549186676995</v>
      </c>
      <c r="L11" s="84" t="s">
        <v>133</v>
      </c>
      <c r="M11" s="42" t="s">
        <v>107</v>
      </c>
      <c r="N11" s="42"/>
    </row>
    <row r="12" spans="1:16" x14ac:dyDescent="0.4">
      <c r="A12" s="39" t="s">
        <v>34</v>
      </c>
      <c r="B12" s="88">
        <v>100101</v>
      </c>
      <c r="C12" s="88">
        <f>(B12/12)</f>
        <v>8341.75</v>
      </c>
      <c r="D12" s="88">
        <f>(B12*85%)</f>
        <v>85085.849999999991</v>
      </c>
      <c r="E12" s="83">
        <v>24860</v>
      </c>
      <c r="F12" s="88">
        <v>6813</v>
      </c>
      <c r="G12" s="84">
        <v>0.85</v>
      </c>
      <c r="H12" s="91">
        <v>3.4</v>
      </c>
      <c r="I12" s="90">
        <v>25820</v>
      </c>
      <c r="J12" s="84"/>
      <c r="K12" s="84"/>
      <c r="L12" s="84" t="s">
        <v>144</v>
      </c>
      <c r="M12" s="42" t="s">
        <v>96</v>
      </c>
      <c r="N12" s="42"/>
    </row>
    <row r="13" spans="1:16" x14ac:dyDescent="0.4">
      <c r="A13" s="39" t="s">
        <v>11</v>
      </c>
      <c r="B13" s="88">
        <v>109103</v>
      </c>
      <c r="C13" s="88">
        <f>(B13/12)</f>
        <v>9091.9166666666661</v>
      </c>
      <c r="D13" s="88">
        <f>(B13*85%)</f>
        <v>92737.55</v>
      </c>
      <c r="E13" s="83">
        <v>28590</v>
      </c>
      <c r="F13" s="88">
        <f>(C13*85%)</f>
        <v>7728.1291666666657</v>
      </c>
      <c r="G13" s="84">
        <v>0.85</v>
      </c>
      <c r="H13" s="91">
        <v>3.25</v>
      </c>
      <c r="I13" s="90">
        <v>29690</v>
      </c>
      <c r="J13" s="84"/>
      <c r="K13" s="84"/>
      <c r="L13" s="84" t="s">
        <v>144</v>
      </c>
      <c r="M13" s="42" t="s">
        <v>76</v>
      </c>
      <c r="N13" s="42"/>
    </row>
    <row r="14" spans="1:16" x14ac:dyDescent="0.4">
      <c r="A14" s="39" t="s">
        <v>2</v>
      </c>
      <c r="B14" s="88">
        <v>109774</v>
      </c>
      <c r="C14" s="88">
        <f>(B14/12)</f>
        <v>9147.8333333333339</v>
      </c>
      <c r="D14" s="88">
        <f>(B14*85%)</f>
        <v>93307.9</v>
      </c>
      <c r="E14" s="83">
        <v>31070</v>
      </c>
      <c r="F14" s="88">
        <f>(C14*85%)</f>
        <v>7775.6583333333338</v>
      </c>
      <c r="G14" s="84">
        <v>0.85</v>
      </c>
      <c r="H14" s="91">
        <v>3</v>
      </c>
      <c r="I14" s="90">
        <v>32270</v>
      </c>
      <c r="J14" s="83"/>
      <c r="K14" s="84"/>
      <c r="L14" s="84" t="s">
        <v>144</v>
      </c>
      <c r="M14" s="42" t="s">
        <v>140</v>
      </c>
      <c r="N14" s="42"/>
    </row>
    <row r="15" spans="1:16" x14ac:dyDescent="0.4">
      <c r="A15" s="39" t="s">
        <v>0</v>
      </c>
      <c r="B15" s="88">
        <v>166120</v>
      </c>
      <c r="C15" s="88">
        <f>(B15/12)</f>
        <v>13843.333333333334</v>
      </c>
      <c r="D15" s="88">
        <f>(B15*85%)</f>
        <v>141202</v>
      </c>
      <c r="E15" s="83">
        <v>24860</v>
      </c>
      <c r="F15" s="83">
        <v>6215</v>
      </c>
      <c r="G15" s="84">
        <f>(F15/C15)</f>
        <v>0.44895256441126896</v>
      </c>
      <c r="H15" s="91">
        <v>3</v>
      </c>
      <c r="I15" s="90">
        <v>25820</v>
      </c>
      <c r="J15" s="84"/>
      <c r="K15" s="84"/>
      <c r="L15" s="84" t="s">
        <v>142</v>
      </c>
      <c r="M15" s="42" t="s">
        <v>73</v>
      </c>
      <c r="N15" s="42" t="s">
        <v>151</v>
      </c>
    </row>
    <row r="16" spans="1:16" x14ac:dyDescent="0.4">
      <c r="A16" s="39" t="s">
        <v>20</v>
      </c>
      <c r="B16" s="88">
        <v>122350</v>
      </c>
      <c r="C16" s="88">
        <f>(B16/12)</f>
        <v>10195.833333333334</v>
      </c>
      <c r="D16" s="88">
        <f>(B16*85%)</f>
        <v>103997.5</v>
      </c>
      <c r="E16" s="83">
        <v>24860</v>
      </c>
      <c r="F16" s="83">
        <v>6302</v>
      </c>
      <c r="G16" s="89">
        <f>(F16/C16)</f>
        <v>0.61809562729873313</v>
      </c>
      <c r="H16" s="91">
        <v>3</v>
      </c>
      <c r="I16" s="90">
        <v>25820</v>
      </c>
      <c r="J16" s="88"/>
      <c r="K16" s="84"/>
      <c r="L16" s="84" t="s">
        <v>144</v>
      </c>
      <c r="M16" s="42" t="s">
        <v>83</v>
      </c>
      <c r="N16" s="42"/>
    </row>
    <row r="17" spans="1:14" x14ac:dyDescent="0.4">
      <c r="A17" s="39" t="s">
        <v>42</v>
      </c>
      <c r="B17" s="88">
        <v>85423</v>
      </c>
      <c r="C17" s="88">
        <f>(B17/12)</f>
        <v>7118.583333333333</v>
      </c>
      <c r="D17" s="88">
        <f>(B17*85%)</f>
        <v>72609.55</v>
      </c>
      <c r="E17" s="83">
        <v>24860</v>
      </c>
      <c r="F17" s="88">
        <f>(C17*85%)</f>
        <v>6050.7958333333327</v>
      </c>
      <c r="G17" s="84">
        <v>0.85</v>
      </c>
      <c r="H17" s="91">
        <v>2.9</v>
      </c>
      <c r="I17" s="90">
        <v>25820</v>
      </c>
      <c r="J17" s="84"/>
      <c r="K17" s="84"/>
      <c r="L17" s="84" t="s">
        <v>144</v>
      </c>
      <c r="M17" s="42" t="s">
        <v>103</v>
      </c>
      <c r="N17" s="42"/>
    </row>
    <row r="18" spans="1:14" x14ac:dyDescent="0.4">
      <c r="A18" s="39" t="s">
        <v>40</v>
      </c>
      <c r="B18" s="88">
        <v>84463</v>
      </c>
      <c r="C18" s="88">
        <f>(B18/12)</f>
        <v>7038.583333333333</v>
      </c>
      <c r="D18" s="88">
        <f>(B18*85%)</f>
        <v>71793.55</v>
      </c>
      <c r="E18" s="83">
        <v>24860</v>
      </c>
      <c r="F18" s="88">
        <f>(C18*85%)</f>
        <v>5982.7958333333327</v>
      </c>
      <c r="G18" s="84">
        <v>0.85</v>
      </c>
      <c r="H18" s="91">
        <v>2.8</v>
      </c>
      <c r="I18" s="90">
        <v>25820</v>
      </c>
      <c r="J18" s="84"/>
      <c r="K18" s="84"/>
      <c r="L18" s="84" t="s">
        <v>144</v>
      </c>
      <c r="M18" s="42" t="s">
        <v>101</v>
      </c>
      <c r="N18" s="42"/>
    </row>
    <row r="19" spans="1:14" x14ac:dyDescent="0.4">
      <c r="A19" s="39" t="s">
        <v>44</v>
      </c>
      <c r="B19" s="88">
        <v>102082</v>
      </c>
      <c r="C19" s="88">
        <f>(B19/12)</f>
        <v>8506.8333333333339</v>
      </c>
      <c r="D19" s="88">
        <f>(B19*85%)</f>
        <v>86769.7</v>
      </c>
      <c r="E19" s="83">
        <v>24860</v>
      </c>
      <c r="F19" s="83">
        <v>5995</v>
      </c>
      <c r="G19" s="89">
        <v>0.85</v>
      </c>
      <c r="H19" s="91">
        <v>2.8</v>
      </c>
      <c r="I19" s="90">
        <v>25820</v>
      </c>
      <c r="J19" s="84"/>
      <c r="K19" s="84"/>
      <c r="L19" s="84" t="s">
        <v>144</v>
      </c>
      <c r="M19" s="42" t="s">
        <v>106</v>
      </c>
      <c r="N19" s="42" t="s">
        <v>173</v>
      </c>
    </row>
    <row r="20" spans="1:14" x14ac:dyDescent="0.4">
      <c r="A20" s="39" t="s">
        <v>17</v>
      </c>
      <c r="B20" s="88">
        <v>80316</v>
      </c>
      <c r="C20" s="88">
        <f>(B20/12)</f>
        <v>6693</v>
      </c>
      <c r="D20" s="88">
        <f>(B20*85%)</f>
        <v>68268.599999999991</v>
      </c>
      <c r="E20" s="83">
        <v>24860</v>
      </c>
      <c r="F20" s="88">
        <f>(C20*85%)</f>
        <v>5689.05</v>
      </c>
      <c r="G20" s="84">
        <v>0.85</v>
      </c>
      <c r="H20" s="91">
        <v>2.75</v>
      </c>
      <c r="I20" s="90">
        <v>25820</v>
      </c>
      <c r="J20" s="84"/>
      <c r="K20" s="84"/>
      <c r="L20" s="84" t="s">
        <v>144</v>
      </c>
      <c r="M20" s="42" t="s">
        <v>159</v>
      </c>
      <c r="N20" s="42"/>
    </row>
    <row r="21" spans="1:14" x14ac:dyDescent="0.4">
      <c r="A21" s="39" t="s">
        <v>47</v>
      </c>
      <c r="B21" s="88">
        <v>113759</v>
      </c>
      <c r="C21" s="88">
        <f>(B21/12)</f>
        <v>9479.9166666666661</v>
      </c>
      <c r="D21" s="88">
        <f>(B21*85%)</f>
        <v>96695.15</v>
      </c>
      <c r="E21" s="83">
        <v>24860</v>
      </c>
      <c r="F21" s="88">
        <f>(C21*60%)</f>
        <v>5687.95</v>
      </c>
      <c r="G21" s="84">
        <v>0.6</v>
      </c>
      <c r="H21" s="91">
        <v>2.75</v>
      </c>
      <c r="I21" s="90">
        <v>25820</v>
      </c>
      <c r="J21" s="84"/>
      <c r="K21" s="84"/>
      <c r="L21" s="84" t="s">
        <v>142</v>
      </c>
      <c r="M21" s="42" t="s">
        <v>110</v>
      </c>
      <c r="N21" s="42" t="s">
        <v>175</v>
      </c>
    </row>
    <row r="22" spans="1:14" x14ac:dyDescent="0.4">
      <c r="A22" s="39" t="s">
        <v>7</v>
      </c>
      <c r="B22" s="88">
        <v>119521</v>
      </c>
      <c r="C22" s="88">
        <f>(B22/12)</f>
        <v>9960.0833333333339</v>
      </c>
      <c r="D22" s="88">
        <f>(B22*85%)</f>
        <v>101592.84999999999</v>
      </c>
      <c r="E22" s="83">
        <v>24860</v>
      </c>
      <c r="F22" s="83">
        <v>5593</v>
      </c>
      <c r="G22" s="84">
        <v>0.6</v>
      </c>
      <c r="H22" s="91">
        <v>2.7</v>
      </c>
      <c r="I22" s="90">
        <v>25820</v>
      </c>
      <c r="J22" s="84"/>
      <c r="K22" s="84"/>
      <c r="L22" s="84" t="s">
        <v>142</v>
      </c>
      <c r="M22" s="42" t="s">
        <v>150</v>
      </c>
      <c r="N22" s="42"/>
    </row>
    <row r="23" spans="1:14" x14ac:dyDescent="0.4">
      <c r="A23" s="39" t="s">
        <v>16</v>
      </c>
      <c r="B23" s="88">
        <v>96366</v>
      </c>
      <c r="C23" s="88">
        <f>(B23/12)</f>
        <v>8030.5</v>
      </c>
      <c r="D23" s="88">
        <f>(B23*85%)</f>
        <v>81911.099999999991</v>
      </c>
      <c r="E23" s="83">
        <v>24860</v>
      </c>
      <c r="F23" s="83">
        <v>5180</v>
      </c>
      <c r="G23" s="89">
        <f>(F23/C23)</f>
        <v>0.6450407820185543</v>
      </c>
      <c r="H23" s="91">
        <v>2.5</v>
      </c>
      <c r="I23" s="90">
        <v>25820</v>
      </c>
      <c r="J23" s="83"/>
      <c r="K23" s="84"/>
      <c r="L23" s="84" t="s">
        <v>142</v>
      </c>
      <c r="M23" s="42" t="s">
        <v>80</v>
      </c>
      <c r="N23" s="42"/>
    </row>
    <row r="24" spans="1:14" x14ac:dyDescent="0.4">
      <c r="A24" s="39" t="s">
        <v>24</v>
      </c>
      <c r="B24" s="88">
        <v>71947</v>
      </c>
      <c r="C24" s="88">
        <f>(B24/12)</f>
        <v>5995.583333333333</v>
      </c>
      <c r="D24" s="88">
        <f>(B24*85%)</f>
        <v>61154.95</v>
      </c>
      <c r="E24" s="83">
        <v>24860</v>
      </c>
      <c r="F24" s="88">
        <f>(C24*85%)</f>
        <v>5096.2458333333334</v>
      </c>
      <c r="G24" s="84">
        <v>0.85</v>
      </c>
      <c r="H24" s="91">
        <v>2.5</v>
      </c>
      <c r="I24" s="90">
        <v>25820</v>
      </c>
      <c r="J24" s="84"/>
      <c r="K24" s="84"/>
      <c r="L24" s="84" t="s">
        <v>144</v>
      </c>
      <c r="M24" s="42" t="s">
        <v>87</v>
      </c>
      <c r="N24" s="42"/>
    </row>
    <row r="25" spans="1:14" x14ac:dyDescent="0.4">
      <c r="A25" s="39" t="s">
        <v>21</v>
      </c>
      <c r="B25" s="88">
        <v>122289</v>
      </c>
      <c r="C25" s="88">
        <f>(B25/12)</f>
        <v>10190.75</v>
      </c>
      <c r="D25" s="88">
        <f>(B25*85%)</f>
        <v>103945.65</v>
      </c>
      <c r="E25" s="83">
        <v>24860</v>
      </c>
      <c r="F25" s="83">
        <v>5092</v>
      </c>
      <c r="G25" s="89">
        <f>(F25/C25)</f>
        <v>0.49966881730981527</v>
      </c>
      <c r="H25" s="91">
        <v>2.4</v>
      </c>
      <c r="I25" s="90">
        <v>25820</v>
      </c>
      <c r="J25" s="84"/>
      <c r="K25" s="84"/>
      <c r="L25" s="84" t="s">
        <v>142</v>
      </c>
      <c r="M25" s="42" t="s">
        <v>84</v>
      </c>
      <c r="N25" s="42"/>
    </row>
    <row r="26" spans="1:14" x14ac:dyDescent="0.4">
      <c r="A26" s="39" t="s">
        <v>36</v>
      </c>
      <c r="B26" s="88">
        <v>78963</v>
      </c>
      <c r="C26" s="88">
        <f>(B26/12)</f>
        <v>6580.25</v>
      </c>
      <c r="D26" s="88">
        <f>(B26*85%)</f>
        <v>67118.55</v>
      </c>
      <c r="E26" s="83">
        <v>24860</v>
      </c>
      <c r="F26" s="83">
        <v>4945</v>
      </c>
      <c r="G26" s="89">
        <f>(F26/C26)</f>
        <v>0.75149120474146114</v>
      </c>
      <c r="H26" s="91">
        <v>2.4</v>
      </c>
      <c r="I26" s="90">
        <v>25820</v>
      </c>
      <c r="J26" s="84"/>
      <c r="K26" s="84"/>
      <c r="L26" s="84" t="s">
        <v>142</v>
      </c>
      <c r="M26" s="42" t="s">
        <v>98</v>
      </c>
      <c r="N26" s="42"/>
    </row>
    <row r="27" spans="1:14" x14ac:dyDescent="0.4">
      <c r="A27" s="39" t="s">
        <v>43</v>
      </c>
      <c r="B27" s="88">
        <v>86290</v>
      </c>
      <c r="C27" s="88">
        <f>(B27/12)</f>
        <v>7190.833333333333</v>
      </c>
      <c r="D27" s="88">
        <f>(B27*85%)</f>
        <v>73346.5</v>
      </c>
      <c r="E27" s="83">
        <v>24860</v>
      </c>
      <c r="F27" s="83">
        <v>4782</v>
      </c>
      <c r="G27" s="89">
        <f>(F27/C27)</f>
        <v>0.66501332715262484</v>
      </c>
      <c r="H27" s="91">
        <v>2.2999999999999998</v>
      </c>
      <c r="I27" s="90">
        <v>25820</v>
      </c>
      <c r="J27" s="84"/>
      <c r="K27" s="84"/>
      <c r="L27" s="84" t="s">
        <v>142</v>
      </c>
      <c r="M27" s="42" t="s">
        <v>104</v>
      </c>
      <c r="N27" s="42" t="s">
        <v>105</v>
      </c>
    </row>
    <row r="28" spans="1:14" x14ac:dyDescent="0.4">
      <c r="A28" s="39" t="s">
        <v>18</v>
      </c>
      <c r="B28" s="88">
        <v>74830</v>
      </c>
      <c r="C28" s="88">
        <f>(B28/12)</f>
        <v>6235.833333333333</v>
      </c>
      <c r="D28" s="88">
        <f>(B28*85%)</f>
        <v>63605.5</v>
      </c>
      <c r="E28" s="83">
        <v>24860</v>
      </c>
      <c r="F28" s="83">
        <v>4966</v>
      </c>
      <c r="G28" s="89">
        <f>(F28/C28)</f>
        <v>0.79636509421355073</v>
      </c>
      <c r="H28" s="91">
        <v>2.25</v>
      </c>
      <c r="I28" s="90">
        <v>25820</v>
      </c>
      <c r="J28" s="83">
        <v>5173</v>
      </c>
      <c r="K28" s="84">
        <f>(J28/(I28/12))</f>
        <v>2.4041828040278856</v>
      </c>
      <c r="L28" s="84" t="s">
        <v>133</v>
      </c>
      <c r="M28" s="42" t="s">
        <v>81</v>
      </c>
      <c r="N28" s="42"/>
    </row>
    <row r="29" spans="1:14" x14ac:dyDescent="0.4">
      <c r="A29" s="39" t="s">
        <v>29</v>
      </c>
      <c r="B29" s="88">
        <v>125236</v>
      </c>
      <c r="C29" s="88">
        <f>(B29/12)</f>
        <v>10436.333333333334</v>
      </c>
      <c r="D29" s="88">
        <f>(B29*85%)</f>
        <v>106450.59999999999</v>
      </c>
      <c r="E29" s="83">
        <v>24860</v>
      </c>
      <c r="F29" s="83">
        <v>4223</v>
      </c>
      <c r="G29" s="89">
        <f>(F29/C29)</f>
        <v>0.40464403206745664</v>
      </c>
      <c r="H29" s="91">
        <v>2.2000000000000002</v>
      </c>
      <c r="I29" s="90">
        <v>25820</v>
      </c>
      <c r="J29" s="84"/>
      <c r="K29" s="84"/>
      <c r="L29" s="84" t="s">
        <v>142</v>
      </c>
      <c r="M29" s="42" t="s">
        <v>165</v>
      </c>
      <c r="N29" s="42"/>
    </row>
    <row r="30" spans="1:14" x14ac:dyDescent="0.4">
      <c r="A30" s="39" t="s">
        <v>13</v>
      </c>
      <c r="B30" s="88">
        <v>101710</v>
      </c>
      <c r="C30" s="88">
        <f>(B30/12)</f>
        <v>8475.8333333333339</v>
      </c>
      <c r="D30" s="88">
        <f>(B30*85%)</f>
        <v>86453.5</v>
      </c>
      <c r="E30" s="83">
        <v>24860</v>
      </c>
      <c r="F30" s="83">
        <v>4318</v>
      </c>
      <c r="G30" s="89">
        <f>(F30/C30)</f>
        <v>0.50944843181594723</v>
      </c>
      <c r="H30" s="91">
        <v>2.1</v>
      </c>
      <c r="I30" s="90">
        <v>25820</v>
      </c>
      <c r="J30" s="83">
        <v>4661</v>
      </c>
      <c r="K30" s="84">
        <f>(J30/(I30/12))</f>
        <v>2.1662277304415185</v>
      </c>
      <c r="L30" s="84" t="s">
        <v>144</v>
      </c>
      <c r="M30" s="42" t="s">
        <v>77</v>
      </c>
      <c r="N30" s="42"/>
    </row>
    <row r="31" spans="1:14" x14ac:dyDescent="0.4">
      <c r="A31" s="39" t="s">
        <v>41</v>
      </c>
      <c r="B31" s="88">
        <v>93764</v>
      </c>
      <c r="C31" s="88">
        <f>(B31/12)</f>
        <v>7813.666666666667</v>
      </c>
      <c r="D31" s="88">
        <f>(B31*85%)</f>
        <v>79699.399999999994</v>
      </c>
      <c r="E31" s="83">
        <v>24860</v>
      </c>
      <c r="F31" s="83">
        <v>4330</v>
      </c>
      <c r="G31" s="89">
        <f>(F31/C31)</f>
        <v>0.55415724585128623</v>
      </c>
      <c r="H31" s="91">
        <v>2.09</v>
      </c>
      <c r="I31" s="90">
        <v>25820</v>
      </c>
      <c r="J31" s="83">
        <v>4498</v>
      </c>
      <c r="K31" s="84">
        <f>(J31/(I31/12))</f>
        <v>2.0904725019364836</v>
      </c>
      <c r="L31" s="84" t="s">
        <v>133</v>
      </c>
      <c r="M31" s="42" t="s">
        <v>102</v>
      </c>
      <c r="N31" s="42"/>
    </row>
    <row r="32" spans="1:14" x14ac:dyDescent="0.4">
      <c r="A32" s="39" t="s">
        <v>23</v>
      </c>
      <c r="B32" s="88">
        <v>112783</v>
      </c>
      <c r="C32" s="88">
        <f>(B32/12)</f>
        <v>9398.5833333333339</v>
      </c>
      <c r="D32" s="88">
        <f>(B32*85%)</f>
        <v>95865.55</v>
      </c>
      <c r="E32" s="83">
        <v>24860</v>
      </c>
      <c r="F32" s="83">
        <v>4133</v>
      </c>
      <c r="G32" s="89">
        <f>(F32/C32)</f>
        <v>0.43974712500997487</v>
      </c>
      <c r="H32" s="91">
        <v>2</v>
      </c>
      <c r="I32" s="90">
        <v>25820</v>
      </c>
      <c r="J32" s="84"/>
      <c r="K32" s="83"/>
      <c r="L32" s="87" t="s">
        <v>142</v>
      </c>
      <c r="M32" s="42" t="s">
        <v>86</v>
      </c>
      <c r="N32" s="42"/>
    </row>
    <row r="33" spans="1:14" x14ac:dyDescent="0.4">
      <c r="A33" s="39" t="s">
        <v>28</v>
      </c>
      <c r="B33" s="88">
        <v>85474</v>
      </c>
      <c r="C33" s="88">
        <f>(B33/12)</f>
        <v>7122.833333333333</v>
      </c>
      <c r="D33" s="88">
        <f>(B33*85%)</f>
        <v>72652.899999999994</v>
      </c>
      <c r="E33" s="83">
        <v>24860</v>
      </c>
      <c r="F33" s="83">
        <v>4143</v>
      </c>
      <c r="G33" s="89">
        <f>(F33/C33)</f>
        <v>0.58165056040433349</v>
      </c>
      <c r="H33" s="91">
        <v>2</v>
      </c>
      <c r="I33" s="90">
        <v>25820</v>
      </c>
      <c r="J33" s="84"/>
      <c r="K33" s="84"/>
      <c r="L33" s="84" t="s">
        <v>142</v>
      </c>
      <c r="M33" s="42" t="s">
        <v>91</v>
      </c>
      <c r="N33" s="42"/>
    </row>
    <row r="34" spans="1:14" x14ac:dyDescent="0.4">
      <c r="A34" s="39" t="s">
        <v>30</v>
      </c>
      <c r="B34" s="88">
        <v>125090</v>
      </c>
      <c r="C34" s="88">
        <f>(B34/12)</f>
        <v>10424.166666666666</v>
      </c>
      <c r="D34" s="88">
        <f>(B34*85%)</f>
        <v>106326.5</v>
      </c>
      <c r="E34" s="83">
        <v>24860</v>
      </c>
      <c r="F34" s="83">
        <v>4143</v>
      </c>
      <c r="G34" s="89">
        <f>(F34/C34)</f>
        <v>0.39744184187385084</v>
      </c>
      <c r="H34" s="91">
        <v>2</v>
      </c>
      <c r="I34" s="90">
        <v>25820</v>
      </c>
      <c r="J34" s="88">
        <f>(51640/12)</f>
        <v>4303.333333333333</v>
      </c>
      <c r="K34" s="84">
        <f>(J34/(I34/12))</f>
        <v>2</v>
      </c>
      <c r="L34" s="84" t="s">
        <v>133</v>
      </c>
      <c r="M34" s="42" t="s">
        <v>92</v>
      </c>
      <c r="N34" s="42" t="s">
        <v>166</v>
      </c>
    </row>
    <row r="35" spans="1:14" x14ac:dyDescent="0.4">
      <c r="A35" s="39" t="s">
        <v>33</v>
      </c>
      <c r="B35" s="88">
        <v>86408</v>
      </c>
      <c r="C35" s="88">
        <f>(B35/12)</f>
        <v>7200.666666666667</v>
      </c>
      <c r="D35" s="88">
        <f>(B35*85%)</f>
        <v>73446.8</v>
      </c>
      <c r="E35" s="83">
        <v>24860</v>
      </c>
      <c r="F35" s="83">
        <v>4143</v>
      </c>
      <c r="G35" s="89">
        <f>(F35/C35)</f>
        <v>0.57536339227849276</v>
      </c>
      <c r="H35" s="91">
        <v>2</v>
      </c>
      <c r="I35" s="90">
        <v>25820</v>
      </c>
      <c r="J35" s="84"/>
      <c r="K35" s="84"/>
      <c r="L35" s="84" t="s">
        <v>144</v>
      </c>
      <c r="M35" s="42" t="s">
        <v>94</v>
      </c>
      <c r="N35" s="42" t="s">
        <v>95</v>
      </c>
    </row>
    <row r="36" spans="1:14" x14ac:dyDescent="0.4">
      <c r="A36" s="39" t="s">
        <v>37</v>
      </c>
      <c r="B36" s="88">
        <v>99199</v>
      </c>
      <c r="C36" s="88">
        <f>(B36/12)</f>
        <v>8266.5833333333339</v>
      </c>
      <c r="D36" s="88">
        <f>(B36*85%)</f>
        <v>84319.15</v>
      </c>
      <c r="E36" s="83">
        <v>24860</v>
      </c>
      <c r="F36" s="83">
        <v>4144</v>
      </c>
      <c r="G36" s="89">
        <f>(F36/C36)</f>
        <v>0.50129537596145124</v>
      </c>
      <c r="H36" s="91">
        <v>2</v>
      </c>
      <c r="I36" s="90">
        <v>25820</v>
      </c>
      <c r="J36" s="83">
        <v>4304</v>
      </c>
      <c r="K36" s="84">
        <f>(J36/(I36/12))</f>
        <v>2.0003098373353989</v>
      </c>
      <c r="L36" s="84" t="s">
        <v>133</v>
      </c>
      <c r="M36" s="42" t="s">
        <v>99</v>
      </c>
      <c r="N36" s="42"/>
    </row>
    <row r="37" spans="1:14" x14ac:dyDescent="0.4">
      <c r="A37" s="39" t="s">
        <v>38</v>
      </c>
      <c r="B37" s="88">
        <v>99093</v>
      </c>
      <c r="C37" s="88">
        <f>(B37/12)</f>
        <v>8257.75</v>
      </c>
      <c r="D37" s="88">
        <f>(B37*85%)</f>
        <v>84229.05</v>
      </c>
      <c r="E37" s="83">
        <v>24860</v>
      </c>
      <c r="F37" s="83">
        <v>4143</v>
      </c>
      <c r="G37" s="89">
        <f>(F37/C37)</f>
        <v>0.50171051436529324</v>
      </c>
      <c r="H37" s="91">
        <v>2</v>
      </c>
      <c r="I37" s="90">
        <v>25820</v>
      </c>
      <c r="J37" s="84"/>
      <c r="K37" s="84"/>
      <c r="L37" s="84" t="s">
        <v>142</v>
      </c>
      <c r="M37" s="42" t="s">
        <v>100</v>
      </c>
      <c r="N37" s="42"/>
    </row>
    <row r="38" spans="1:14" x14ac:dyDescent="0.4">
      <c r="A38" s="39" t="s">
        <v>39</v>
      </c>
      <c r="B38" s="88">
        <v>115152</v>
      </c>
      <c r="C38" s="88">
        <f>(B38/12)</f>
        <v>9596</v>
      </c>
      <c r="D38" s="88">
        <f>(B38*85%)</f>
        <v>97879.2</v>
      </c>
      <c r="E38" s="83">
        <v>24860</v>
      </c>
      <c r="F38" s="83">
        <f>((E38*200%)/12)</f>
        <v>4143.333333333333</v>
      </c>
      <c r="G38" s="89">
        <f>(F38/C38)</f>
        <v>0.43177712935945528</v>
      </c>
      <c r="H38" s="91">
        <v>2</v>
      </c>
      <c r="I38" s="90">
        <v>25820</v>
      </c>
      <c r="J38" s="83">
        <v>4303</v>
      </c>
      <c r="K38" s="84">
        <f>(J38/(I38/12))</f>
        <v>1.9998450813323008</v>
      </c>
      <c r="L38" s="84" t="s">
        <v>133</v>
      </c>
      <c r="M38" s="42" t="s">
        <v>170</v>
      </c>
      <c r="N38" s="42"/>
    </row>
    <row r="39" spans="1:14" x14ac:dyDescent="0.4">
      <c r="A39" s="39" t="s">
        <v>6</v>
      </c>
      <c r="B39" s="88">
        <v>115443</v>
      </c>
      <c r="C39" s="88">
        <f>(B39/12)</f>
        <v>9620.25</v>
      </c>
      <c r="D39" s="88">
        <f>(B39*85%)</f>
        <v>98126.55</v>
      </c>
      <c r="E39" s="83">
        <v>24860</v>
      </c>
      <c r="F39" s="83">
        <v>3833</v>
      </c>
      <c r="G39" s="89">
        <f>(F39/C39)</f>
        <v>0.3984303942205244</v>
      </c>
      <c r="H39" s="91">
        <v>1.85</v>
      </c>
      <c r="I39" s="90">
        <v>25820</v>
      </c>
      <c r="J39" s="84"/>
      <c r="K39" s="84"/>
      <c r="L39" s="84" t="s">
        <v>142</v>
      </c>
      <c r="M39" s="42" t="s">
        <v>70</v>
      </c>
      <c r="N39" s="42" t="s">
        <v>69</v>
      </c>
    </row>
    <row r="40" spans="1:14" x14ac:dyDescent="0.4">
      <c r="A40" s="39" t="s">
        <v>8</v>
      </c>
      <c r="B40" s="88">
        <v>100314</v>
      </c>
      <c r="C40" s="88">
        <f>(B40/12)</f>
        <v>8359.5</v>
      </c>
      <c r="D40" s="88">
        <f>(B40*85%)</f>
        <v>85266.9</v>
      </c>
      <c r="E40" s="83">
        <v>24860</v>
      </c>
      <c r="F40" s="83">
        <v>3833</v>
      </c>
      <c r="G40" s="89">
        <f>(F40/C40)</f>
        <v>0.45852024642622169</v>
      </c>
      <c r="H40" s="91">
        <v>1.85</v>
      </c>
      <c r="I40" s="90">
        <v>25820</v>
      </c>
      <c r="J40" s="84"/>
      <c r="K40" s="84"/>
      <c r="L40" s="84" t="s">
        <v>142</v>
      </c>
      <c r="M40" s="42" t="s">
        <v>72</v>
      </c>
      <c r="N40" s="42"/>
    </row>
    <row r="41" spans="1:14" x14ac:dyDescent="0.4">
      <c r="A41" s="39" t="s">
        <v>22</v>
      </c>
      <c r="B41" s="88">
        <v>91988</v>
      </c>
      <c r="C41" s="88">
        <f>(B41/12)</f>
        <v>7665.666666666667</v>
      </c>
      <c r="D41" s="88">
        <f>(B41*85%)</f>
        <v>78189.8</v>
      </c>
      <c r="E41" s="83">
        <v>24860</v>
      </c>
      <c r="F41" s="83">
        <v>3838</v>
      </c>
      <c r="G41" s="89">
        <f>(F41/C41)</f>
        <v>0.50067400095664649</v>
      </c>
      <c r="H41" s="91">
        <v>1.85</v>
      </c>
      <c r="I41" s="90">
        <v>25820</v>
      </c>
      <c r="J41" s="84"/>
      <c r="K41" s="84"/>
      <c r="L41" s="84" t="s">
        <v>142</v>
      </c>
      <c r="M41" s="42" t="s">
        <v>163</v>
      </c>
      <c r="N41" s="42"/>
    </row>
    <row r="42" spans="1:14" x14ac:dyDescent="0.4">
      <c r="A42" s="39" t="s">
        <v>27</v>
      </c>
      <c r="B42" s="88">
        <v>94702</v>
      </c>
      <c r="C42" s="88">
        <f>(B42/12)</f>
        <v>7891.833333333333</v>
      </c>
      <c r="D42" s="88">
        <f>(B42*85%)</f>
        <v>80496.7</v>
      </c>
      <c r="E42" s="83">
        <v>24860</v>
      </c>
      <c r="F42" s="83">
        <v>3833</v>
      </c>
      <c r="G42" s="89">
        <f>(F42/C42)</f>
        <v>0.48569196004308252</v>
      </c>
      <c r="H42" s="91">
        <v>1.85</v>
      </c>
      <c r="I42" s="90">
        <v>25820</v>
      </c>
      <c r="J42" s="84"/>
      <c r="K42" s="84"/>
      <c r="L42" s="84" t="s">
        <v>142</v>
      </c>
      <c r="M42" s="42" t="s">
        <v>90</v>
      </c>
      <c r="N42" s="42"/>
    </row>
    <row r="43" spans="1:14" x14ac:dyDescent="0.4">
      <c r="A43" s="39" t="s">
        <v>49</v>
      </c>
      <c r="B43" s="88">
        <v>97477</v>
      </c>
      <c r="C43" s="88">
        <f>(B43/12)</f>
        <v>8123.083333333333</v>
      </c>
      <c r="D43" s="88">
        <f>(B43*85%)</f>
        <v>82855.45</v>
      </c>
      <c r="E43" s="83">
        <v>24860</v>
      </c>
      <c r="F43" s="83">
        <v>3833</v>
      </c>
      <c r="G43" s="89">
        <f>(F43/C43)</f>
        <v>0.4718651579346923</v>
      </c>
      <c r="H43" s="91">
        <v>1.85</v>
      </c>
      <c r="I43" s="90">
        <v>25820</v>
      </c>
      <c r="J43" s="84"/>
      <c r="K43" s="84"/>
      <c r="L43" s="84" t="s">
        <v>142</v>
      </c>
      <c r="M43" s="42" t="s">
        <v>112</v>
      </c>
      <c r="N43" s="42"/>
    </row>
    <row r="44" spans="1:14" x14ac:dyDescent="0.4">
      <c r="A44" s="39" t="s">
        <v>1</v>
      </c>
      <c r="B44" s="88">
        <v>83258</v>
      </c>
      <c r="C44" s="88">
        <f>(B44/12)</f>
        <v>6938.166666666667</v>
      </c>
      <c r="D44" s="88">
        <f>(B44*85%)</f>
        <v>70769.3</v>
      </c>
      <c r="E44" s="83">
        <v>24860</v>
      </c>
      <c r="F44" s="83">
        <v>3455</v>
      </c>
      <c r="G44" s="89">
        <f>(F44/C44)</f>
        <v>0.49797016502918634</v>
      </c>
      <c r="H44" s="91">
        <v>1.8</v>
      </c>
      <c r="I44" s="90">
        <v>25820</v>
      </c>
      <c r="J44" s="83">
        <v>3729</v>
      </c>
      <c r="K44" s="84">
        <f>(J44/(I44/12))</f>
        <v>1.7330751355538343</v>
      </c>
      <c r="L44" s="84" t="s">
        <v>135</v>
      </c>
      <c r="M44" s="42" t="s">
        <v>139</v>
      </c>
      <c r="N44" s="42"/>
    </row>
    <row r="45" spans="1:14" x14ac:dyDescent="0.4">
      <c r="A45" s="39" t="s">
        <v>4</v>
      </c>
      <c r="B45" s="88">
        <v>74116</v>
      </c>
      <c r="C45" s="88">
        <f>(B45/12)</f>
        <v>6176.333333333333</v>
      </c>
      <c r="D45" s="88">
        <f>(B45*85%)</f>
        <v>62998.6</v>
      </c>
      <c r="E45" s="83">
        <v>24860</v>
      </c>
      <c r="F45" s="88">
        <f>(C45*85%)</f>
        <v>5249.8833333333332</v>
      </c>
      <c r="G45" s="84">
        <v>0.85</v>
      </c>
      <c r="H45" s="91">
        <v>1.8</v>
      </c>
      <c r="I45" s="90">
        <v>25820</v>
      </c>
      <c r="J45" s="84"/>
      <c r="K45" s="84"/>
      <c r="L45" s="84" t="s">
        <v>144</v>
      </c>
      <c r="M45" s="42" t="s">
        <v>145</v>
      </c>
      <c r="N45" s="42"/>
    </row>
    <row r="46" spans="1:14" x14ac:dyDescent="0.4">
      <c r="A46" s="39" t="s">
        <v>10</v>
      </c>
      <c r="B46" s="88">
        <v>87363</v>
      </c>
      <c r="C46" s="88">
        <f>(B46/12)</f>
        <v>7280.25</v>
      </c>
      <c r="D46" s="88">
        <f>(B46*85%)</f>
        <v>74258.55</v>
      </c>
      <c r="E46" s="83">
        <v>24860</v>
      </c>
      <c r="F46" s="83">
        <f>(C46*50%)</f>
        <v>3640.125</v>
      </c>
      <c r="G46" s="84">
        <v>0.5</v>
      </c>
      <c r="H46" s="91">
        <v>1.75</v>
      </c>
      <c r="I46" s="90">
        <v>25820</v>
      </c>
      <c r="J46" s="84"/>
      <c r="K46" s="84"/>
      <c r="L46" s="84" t="s">
        <v>144</v>
      </c>
      <c r="M46" s="42" t="s">
        <v>75</v>
      </c>
      <c r="N46" s="42" t="s">
        <v>153</v>
      </c>
    </row>
    <row r="47" spans="1:14" x14ac:dyDescent="0.4">
      <c r="A47" s="39" t="s">
        <v>12</v>
      </c>
      <c r="B47" s="88">
        <v>87216</v>
      </c>
      <c r="C47" s="88">
        <f>(B47/12)</f>
        <v>7268</v>
      </c>
      <c r="D47" s="88">
        <f>(B47*85%)</f>
        <v>74133.599999999991</v>
      </c>
      <c r="E47" s="83">
        <v>24860</v>
      </c>
      <c r="F47" s="83">
        <v>3626</v>
      </c>
      <c r="G47" s="89">
        <f>(F47/C47)</f>
        <v>0.4988992845349477</v>
      </c>
      <c r="H47" s="91">
        <v>1.75</v>
      </c>
      <c r="I47" s="90">
        <v>25820</v>
      </c>
      <c r="J47" s="83">
        <v>3626</v>
      </c>
      <c r="K47" s="84">
        <f>(J47/(I47/12))</f>
        <v>1.685205267234702</v>
      </c>
      <c r="L47" s="84" t="s">
        <v>142</v>
      </c>
      <c r="M47" s="42" t="s">
        <v>156</v>
      </c>
      <c r="N47" s="42"/>
    </row>
    <row r="48" spans="1:14" x14ac:dyDescent="0.4">
      <c r="A48" s="39" t="s">
        <v>50</v>
      </c>
      <c r="B48" s="88">
        <v>89591</v>
      </c>
      <c r="C48" s="88">
        <f>(B48/12)</f>
        <v>7465.916666666667</v>
      </c>
      <c r="D48" s="88">
        <f>(B48*85%)</f>
        <v>76152.349999999991</v>
      </c>
      <c r="E48" s="83">
        <v>24860</v>
      </c>
      <c r="F48" s="83">
        <v>3625</v>
      </c>
      <c r="G48" s="89">
        <f>(F48/C48)</f>
        <v>0.4855398421716467</v>
      </c>
      <c r="H48" s="91">
        <v>1.75</v>
      </c>
      <c r="I48" s="90">
        <v>25820</v>
      </c>
      <c r="J48" s="84"/>
      <c r="K48" s="84"/>
      <c r="L48" s="84" t="s">
        <v>133</v>
      </c>
      <c r="M48" s="42" t="s">
        <v>113</v>
      </c>
      <c r="N48" s="42" t="s">
        <v>177</v>
      </c>
    </row>
    <row r="49" spans="1:14" x14ac:dyDescent="0.4">
      <c r="A49" s="39" t="s">
        <v>3</v>
      </c>
      <c r="B49" s="88">
        <v>90789</v>
      </c>
      <c r="C49" s="88">
        <f>(B49/12)</f>
        <v>7565.75</v>
      </c>
      <c r="D49" s="88">
        <f>(B49*85%)</f>
        <v>77170.649999999994</v>
      </c>
      <c r="E49" s="83">
        <v>24860</v>
      </c>
      <c r="F49" s="83">
        <v>3168</v>
      </c>
      <c r="G49" s="89">
        <f>(F49/C49)</f>
        <v>0.41872914119551929</v>
      </c>
      <c r="H49" s="91">
        <v>1.65</v>
      </c>
      <c r="I49" s="90">
        <v>25820</v>
      </c>
      <c r="J49" s="83"/>
      <c r="K49" s="84"/>
      <c r="L49" s="84" t="s">
        <v>142</v>
      </c>
      <c r="M49" s="42" t="s">
        <v>67</v>
      </c>
      <c r="N49" s="42"/>
    </row>
    <row r="50" spans="1:14" x14ac:dyDescent="0.4">
      <c r="A50" s="39" t="s">
        <v>15</v>
      </c>
      <c r="B50" s="88">
        <v>95073</v>
      </c>
      <c r="C50" s="88">
        <f>(B50/12)</f>
        <v>7922.75</v>
      </c>
      <c r="D50" s="88">
        <f>(B50*85%)</f>
        <v>80812.05</v>
      </c>
      <c r="E50" s="83">
        <v>24860</v>
      </c>
      <c r="F50" s="83">
        <v>3315</v>
      </c>
      <c r="G50" s="89">
        <f>(F50/C50)</f>
        <v>0.41841532296235523</v>
      </c>
      <c r="H50" s="91">
        <v>1.6</v>
      </c>
      <c r="I50" s="90">
        <v>25820</v>
      </c>
      <c r="J50" s="84"/>
      <c r="K50" s="84"/>
      <c r="L50" s="84" t="s">
        <v>142</v>
      </c>
      <c r="M50" s="42" t="s">
        <v>79</v>
      </c>
      <c r="N50" s="42" t="s">
        <v>158</v>
      </c>
    </row>
    <row r="51" spans="1:14" x14ac:dyDescent="0.4">
      <c r="A51" s="39" t="s">
        <v>9</v>
      </c>
      <c r="B51" s="88">
        <v>86353</v>
      </c>
      <c r="C51" s="88">
        <f>(B51/12)</f>
        <v>7196.083333333333</v>
      </c>
      <c r="D51" s="88">
        <f>(B51*85%)</f>
        <v>73400.05</v>
      </c>
      <c r="E51" s="83">
        <v>24860</v>
      </c>
      <c r="F51" s="83">
        <v>3108</v>
      </c>
      <c r="G51" s="89">
        <f>(F51/C51)</f>
        <v>0.43190161314604009</v>
      </c>
      <c r="H51" s="91">
        <v>1.5</v>
      </c>
      <c r="I51" s="90">
        <v>25820</v>
      </c>
      <c r="J51" s="84"/>
      <c r="K51" s="84"/>
      <c r="L51" s="84" t="s">
        <v>144</v>
      </c>
      <c r="M51" s="42" t="s">
        <v>74</v>
      </c>
      <c r="N51" s="42"/>
    </row>
    <row r="52" spans="1:14" x14ac:dyDescent="0.4">
      <c r="A52" s="39" t="s">
        <v>25</v>
      </c>
      <c r="B52" s="88">
        <v>87722</v>
      </c>
      <c r="C52" s="88">
        <f>(B52/12)</f>
        <v>7310.166666666667</v>
      </c>
      <c r="D52" s="88">
        <f>(B52*85%)</f>
        <v>74563.7</v>
      </c>
      <c r="E52" s="83">
        <v>24860</v>
      </c>
      <c r="F52" s="83">
        <v>3108</v>
      </c>
      <c r="G52" s="89">
        <f>(F52/C52)</f>
        <v>0.42516130503180499</v>
      </c>
      <c r="H52" s="91">
        <v>1.5</v>
      </c>
      <c r="I52" s="90">
        <v>25820</v>
      </c>
      <c r="J52" s="84"/>
      <c r="K52" s="84"/>
      <c r="L52" s="84" t="s">
        <v>142</v>
      </c>
      <c r="M52" s="42" t="s">
        <v>88</v>
      </c>
      <c r="N52" s="42"/>
    </row>
    <row r="53" spans="1:14" x14ac:dyDescent="0.4">
      <c r="A53" s="39" t="s">
        <v>26</v>
      </c>
      <c r="B53" s="88">
        <v>81241</v>
      </c>
      <c r="C53" s="88">
        <f>(B53/12)</f>
        <v>6770.083333333333</v>
      </c>
      <c r="D53" s="88">
        <f>(B53*85%)</f>
        <v>69054.849999999991</v>
      </c>
      <c r="E53" s="83">
        <v>24860</v>
      </c>
      <c r="F53" s="83">
        <v>3108</v>
      </c>
      <c r="G53" s="89">
        <f>(F53/C53)</f>
        <v>0.45907854408488324</v>
      </c>
      <c r="H53" s="91">
        <v>1.5</v>
      </c>
      <c r="I53" s="90">
        <v>25820</v>
      </c>
      <c r="J53" s="83">
        <v>3981</v>
      </c>
      <c r="K53" s="84">
        <f>(J53/(I53/12))</f>
        <v>1.8501936483346244</v>
      </c>
      <c r="L53" s="84" t="s">
        <v>133</v>
      </c>
      <c r="M53" s="42" t="s">
        <v>89</v>
      </c>
      <c r="N53" s="42"/>
    </row>
    <row r="54" spans="1:14" x14ac:dyDescent="0.4">
      <c r="A54" s="39" t="s">
        <v>48</v>
      </c>
      <c r="B54" s="88">
        <v>79841</v>
      </c>
      <c r="C54" s="88">
        <f>(B54/12)</f>
        <v>6653.416666666667</v>
      </c>
      <c r="D54" s="88">
        <f>(B54*85%)</f>
        <v>67864.849999999991</v>
      </c>
      <c r="E54" s="83">
        <v>24860</v>
      </c>
      <c r="F54" s="83">
        <v>3108</v>
      </c>
      <c r="G54" s="89">
        <f>(F54/C54)</f>
        <v>0.46712841773023883</v>
      </c>
      <c r="H54" s="91">
        <v>1.5</v>
      </c>
      <c r="I54" s="90">
        <v>25820</v>
      </c>
      <c r="J54" s="84"/>
      <c r="K54" s="84"/>
      <c r="L54" s="84" t="s">
        <v>142</v>
      </c>
      <c r="M54" s="42" t="s">
        <v>111</v>
      </c>
      <c r="N54" s="42" t="s">
        <v>108</v>
      </c>
    </row>
    <row r="55" spans="1:14" x14ac:dyDescent="0.4">
      <c r="A55" s="39" t="s">
        <v>35</v>
      </c>
      <c r="B55" s="88">
        <v>91160</v>
      </c>
      <c r="C55" s="88">
        <f>(B55/12)</f>
        <v>7596.666666666667</v>
      </c>
      <c r="D55" s="88">
        <f>(B55*85%)</f>
        <v>77486</v>
      </c>
      <c r="E55" s="83">
        <v>24860</v>
      </c>
      <c r="F55" s="83">
        <v>2942</v>
      </c>
      <c r="G55" s="89">
        <f>(F55/C55)</f>
        <v>0.38727512066695918</v>
      </c>
      <c r="H55" s="91">
        <v>1.42</v>
      </c>
      <c r="I55" s="90">
        <v>25820</v>
      </c>
      <c r="J55" s="84"/>
      <c r="K55" s="84"/>
      <c r="L55" s="84" t="s">
        <v>144</v>
      </c>
      <c r="M55" s="42" t="s">
        <v>97</v>
      </c>
      <c r="N55" s="42" t="s">
        <v>96</v>
      </c>
    </row>
    <row r="56" spans="1:14" x14ac:dyDescent="0.4">
      <c r="A56" s="39" t="s">
        <v>14</v>
      </c>
      <c r="B56" s="88">
        <v>87816</v>
      </c>
      <c r="C56" s="88">
        <f>(B56/12)</f>
        <v>7318</v>
      </c>
      <c r="D56" s="88">
        <f>(B56*85%)</f>
        <v>74643.599999999991</v>
      </c>
      <c r="E56" s="83">
        <v>24860</v>
      </c>
      <c r="F56" s="83">
        <v>2299</v>
      </c>
      <c r="G56" s="89">
        <f>(F56/C56)</f>
        <v>0.31415687346269472</v>
      </c>
      <c r="H56" s="91">
        <v>1.27</v>
      </c>
      <c r="I56" s="90">
        <v>25820</v>
      </c>
      <c r="J56" s="83">
        <v>2299</v>
      </c>
      <c r="K56" s="84">
        <f>(J56/(I56/12))</f>
        <v>1.0684740511231605</v>
      </c>
      <c r="L56" s="84" t="s">
        <v>142</v>
      </c>
      <c r="M56" s="42" t="s">
        <v>157</v>
      </c>
      <c r="N56" s="42"/>
    </row>
    <row r="58" spans="1:14" x14ac:dyDescent="0.4">
      <c r="A58" s="81" t="s">
        <v>136</v>
      </c>
      <c r="B58" s="12"/>
      <c r="C58" s="12"/>
      <c r="D58" s="12"/>
      <c r="E58" s="12"/>
      <c r="F58" s="12"/>
      <c r="G58" s="12"/>
      <c r="H58" s="12"/>
      <c r="I58" s="12"/>
    </row>
    <row r="59" spans="1:14" x14ac:dyDescent="0.4">
      <c r="A59" s="12" t="s">
        <v>71</v>
      </c>
      <c r="B59" s="12"/>
      <c r="C59" s="12"/>
      <c r="D59" s="12"/>
      <c r="E59" s="12"/>
      <c r="F59" s="12"/>
      <c r="G59" s="12"/>
      <c r="H59" s="12"/>
      <c r="I59" s="12"/>
    </row>
    <row r="60" spans="1:14" x14ac:dyDescent="0.4">
      <c r="A60" s="12"/>
      <c r="B60" s="12"/>
      <c r="C60" s="12"/>
      <c r="D60" s="12"/>
      <c r="E60" s="12"/>
      <c r="F60" s="12"/>
      <c r="G60" s="12"/>
      <c r="H60" s="12"/>
      <c r="I60" s="12"/>
    </row>
    <row r="61" spans="1:14" x14ac:dyDescent="0.4">
      <c r="A61" s="2" t="s">
        <v>53</v>
      </c>
      <c r="B61" s="12"/>
      <c r="C61" s="12"/>
      <c r="D61" s="12"/>
      <c r="E61" s="12"/>
      <c r="F61" s="12"/>
      <c r="G61" s="12"/>
      <c r="H61" s="12"/>
      <c r="I61" s="12"/>
    </row>
    <row r="62" spans="1:14" x14ac:dyDescent="0.4">
      <c r="A62" s="3" t="s">
        <v>51</v>
      </c>
      <c r="B62" s="12"/>
      <c r="C62" s="12"/>
      <c r="D62" s="12"/>
      <c r="E62" s="12"/>
      <c r="F62" s="12"/>
      <c r="G62" s="12"/>
      <c r="H62" s="12"/>
      <c r="I62" s="12"/>
    </row>
    <row r="63" spans="1:14" x14ac:dyDescent="0.4">
      <c r="A63" s="3" t="s">
        <v>52</v>
      </c>
      <c r="B63" s="12"/>
      <c r="C63" s="12"/>
      <c r="D63" s="12"/>
      <c r="E63" s="12"/>
      <c r="F63" s="12"/>
      <c r="G63" s="12"/>
      <c r="H63" s="12"/>
      <c r="I63" s="12"/>
    </row>
    <row r="64" spans="1:14" x14ac:dyDescent="0.4">
      <c r="A64" s="12" t="s">
        <v>54</v>
      </c>
      <c r="B64" s="12"/>
      <c r="C64" s="12"/>
      <c r="D64" s="12"/>
      <c r="E64" s="12"/>
      <c r="F64" s="12"/>
      <c r="G64" s="12"/>
      <c r="H64" s="12"/>
      <c r="I64" s="12"/>
    </row>
    <row r="65" spans="1:9" x14ac:dyDescent="0.4">
      <c r="A65" s="12"/>
      <c r="B65" s="12"/>
      <c r="C65" s="12"/>
      <c r="D65" s="12"/>
      <c r="E65" s="12"/>
      <c r="F65" s="12"/>
      <c r="G65" s="12"/>
      <c r="H65" s="12"/>
      <c r="I65" s="12"/>
    </row>
    <row r="66" spans="1:9" x14ac:dyDescent="0.4">
      <c r="A66" s="82" t="s">
        <v>62</v>
      </c>
      <c r="B66" s="12"/>
      <c r="C66" s="12"/>
      <c r="D66" s="12"/>
      <c r="E66" s="12"/>
      <c r="F66" s="12"/>
      <c r="G66" s="12"/>
      <c r="H66" s="12"/>
      <c r="I66" s="12"/>
    </row>
    <row r="67" spans="1:9" x14ac:dyDescent="0.4">
      <c r="A67" s="12" t="s">
        <v>63</v>
      </c>
      <c r="B67" s="12"/>
      <c r="C67" s="12"/>
      <c r="D67" s="12"/>
      <c r="E67" s="12"/>
      <c r="F67" s="12"/>
      <c r="G67" s="12"/>
      <c r="H67" s="12"/>
      <c r="I67" s="12"/>
    </row>
    <row r="68" spans="1:9" x14ac:dyDescent="0.4">
      <c r="A68" s="12"/>
      <c r="B68" s="12"/>
      <c r="C68" s="12"/>
      <c r="D68" s="12"/>
      <c r="E68" s="12"/>
      <c r="F68" s="12"/>
      <c r="G68" s="12"/>
      <c r="H68" s="12"/>
      <c r="I68" s="12"/>
    </row>
    <row r="69" spans="1:9" x14ac:dyDescent="0.4">
      <c r="A69" s="82" t="s">
        <v>118</v>
      </c>
      <c r="B69" s="82"/>
      <c r="C69" s="82"/>
      <c r="D69" s="82"/>
      <c r="E69" s="82"/>
      <c r="F69" s="12"/>
      <c r="G69" s="12"/>
      <c r="H69" s="12"/>
      <c r="I69" s="12"/>
    </row>
    <row r="70" spans="1:9" x14ac:dyDescent="0.4">
      <c r="A70" s="12" t="s">
        <v>119</v>
      </c>
      <c r="B70" s="12"/>
      <c r="C70" s="12"/>
      <c r="D70" s="12"/>
      <c r="E70" s="12"/>
      <c r="F70" s="12"/>
      <c r="G70" s="12"/>
      <c r="H70" s="12"/>
      <c r="I70" s="12"/>
    </row>
    <row r="71" spans="1:9" x14ac:dyDescent="0.4">
      <c r="A71" s="12"/>
      <c r="B71" s="12"/>
      <c r="C71" s="12"/>
      <c r="D71" s="12"/>
      <c r="E71" s="12"/>
      <c r="F71" s="12"/>
      <c r="G71" s="12"/>
      <c r="H71" s="12"/>
      <c r="I71" s="12"/>
    </row>
    <row r="72" spans="1:9" x14ac:dyDescent="0.4">
      <c r="A72" s="82" t="s">
        <v>137</v>
      </c>
      <c r="B72" s="12"/>
      <c r="C72" s="12"/>
      <c r="D72" s="12"/>
      <c r="E72" s="12"/>
      <c r="F72" s="12"/>
      <c r="G72" s="12"/>
      <c r="H72" s="12"/>
      <c r="I72" s="12"/>
    </row>
    <row r="73" spans="1:9" x14ac:dyDescent="0.4">
      <c r="A73" s="12" t="s">
        <v>138</v>
      </c>
    </row>
    <row r="74" spans="1:9" x14ac:dyDescent="0.4">
      <c r="A74" t="s">
        <v>139</v>
      </c>
    </row>
    <row r="75" spans="1:9" x14ac:dyDescent="0.4">
      <c r="A75" s="12" t="s">
        <v>141</v>
      </c>
    </row>
    <row r="76" spans="1:9" x14ac:dyDescent="0.4">
      <c r="A76" s="12" t="s">
        <v>146</v>
      </c>
    </row>
    <row r="77" spans="1:9" x14ac:dyDescent="0.4">
      <c r="A77" s="12" t="s">
        <v>147</v>
      </c>
    </row>
    <row r="78" spans="1:9" x14ac:dyDescent="0.4">
      <c r="A78" s="12" t="s">
        <v>149</v>
      </c>
    </row>
    <row r="79" spans="1:9" x14ac:dyDescent="0.4">
      <c r="A79" s="12" t="s">
        <v>152</v>
      </c>
    </row>
    <row r="80" spans="1:9" x14ac:dyDescent="0.4">
      <c r="A80" s="12" t="s">
        <v>155</v>
      </c>
    </row>
    <row r="81" spans="1:1" x14ac:dyDescent="0.4">
      <c r="A81" s="12" t="s">
        <v>154</v>
      </c>
    </row>
    <row r="82" spans="1:1" x14ac:dyDescent="0.4">
      <c r="A82" s="12" t="s">
        <v>160</v>
      </c>
    </row>
    <row r="83" spans="1:1" x14ac:dyDescent="0.4">
      <c r="A83" s="12" t="s">
        <v>162</v>
      </c>
    </row>
    <row r="84" spans="1:1" x14ac:dyDescent="0.4">
      <c r="A84" s="12" t="s">
        <v>164</v>
      </c>
    </row>
    <row r="85" spans="1:1" x14ac:dyDescent="0.4">
      <c r="A85" s="12" t="s">
        <v>168</v>
      </c>
    </row>
    <row r="86" spans="1:1" x14ac:dyDescent="0.4">
      <c r="A86" s="12" t="s">
        <v>169</v>
      </c>
    </row>
    <row r="87" spans="1:1" x14ac:dyDescent="0.4">
      <c r="A87" s="12" t="s">
        <v>171</v>
      </c>
    </row>
    <row r="88" spans="1:1" x14ac:dyDescent="0.4">
      <c r="A88" s="12" t="s">
        <v>172</v>
      </c>
    </row>
    <row r="89" spans="1:1" x14ac:dyDescent="0.4">
      <c r="A89" s="12" t="s">
        <v>174</v>
      </c>
    </row>
    <row r="90" spans="1:1" x14ac:dyDescent="0.4">
      <c r="A90" s="12" t="s">
        <v>176</v>
      </c>
    </row>
  </sheetData>
  <autoFilter ref="A5:N5" xr:uid="{15DB09C7-BEAE-4920-B523-CB5ABD4846D8}">
    <sortState xmlns:xlrd2="http://schemas.microsoft.com/office/spreadsheetml/2017/richdata2" ref="A6:N56">
      <sortCondition descending="1" ref="H5"/>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178B4-8F89-42A5-B7B5-CDF7B836B897}">
  <dimension ref="A1:AA69"/>
  <sheetViews>
    <sheetView workbookViewId="0">
      <selection activeCell="A69" sqref="A69"/>
    </sheetView>
  </sheetViews>
  <sheetFormatPr defaultRowHeight="14.6" x14ac:dyDescent="0.4"/>
  <cols>
    <col min="1" max="1" width="12.15234375" style="5" customWidth="1"/>
    <col min="2" max="2" width="7.3828125" style="5" customWidth="1"/>
    <col min="3" max="7" width="8.3046875" style="5" customWidth="1"/>
    <col min="8" max="8" width="7.15234375" style="5" customWidth="1"/>
    <col min="9" max="9" width="8.3828125" style="5" customWidth="1"/>
    <col min="10" max="12" width="8.3046875" style="5" customWidth="1"/>
    <col min="13" max="14" width="9.3828125" style="5" customWidth="1"/>
    <col min="15" max="15" width="8.3046875" style="5" customWidth="1"/>
    <col min="16" max="16" width="9.23046875" style="5"/>
  </cols>
  <sheetData>
    <row r="1" spans="1:17" ht="18.45" x14ac:dyDescent="0.5">
      <c r="A1" s="4" t="s">
        <v>55</v>
      </c>
      <c r="H1" s="6"/>
      <c r="M1" s="6"/>
      <c r="N1" s="6"/>
    </row>
    <row r="2" spans="1:17" ht="18.45" x14ac:dyDescent="0.5">
      <c r="A2" s="7"/>
      <c r="H2" s="6"/>
      <c r="I2" s="8" t="s">
        <v>56</v>
      </c>
      <c r="M2" s="6"/>
      <c r="N2" s="6"/>
    </row>
    <row r="3" spans="1:17" ht="31.75" x14ac:dyDescent="0.45">
      <c r="A3" s="9" t="s">
        <v>57</v>
      </c>
      <c r="B3" s="10">
        <v>0.25</v>
      </c>
      <c r="C3" s="10">
        <v>0.5</v>
      </c>
      <c r="D3" s="10">
        <v>0.75</v>
      </c>
      <c r="E3" s="11">
        <v>1</v>
      </c>
      <c r="F3" s="11">
        <v>1.25</v>
      </c>
      <c r="G3" s="11">
        <v>1.3</v>
      </c>
      <c r="H3" s="10">
        <v>1.33</v>
      </c>
      <c r="I3" s="10">
        <v>1.35</v>
      </c>
      <c r="J3" s="11">
        <v>1.38</v>
      </c>
      <c r="K3" s="11">
        <v>1.5</v>
      </c>
      <c r="L3" s="11">
        <v>1.65</v>
      </c>
      <c r="M3" s="11">
        <v>1.75</v>
      </c>
      <c r="N3" s="10">
        <v>1.8</v>
      </c>
      <c r="O3" s="10">
        <v>1.85</v>
      </c>
      <c r="P3" s="11">
        <v>2</v>
      </c>
      <c r="Q3" s="12"/>
    </row>
    <row r="4" spans="1:17" ht="15.9" x14ac:dyDescent="0.45">
      <c r="A4" s="7">
        <v>1</v>
      </c>
      <c r="B4" s="13">
        <f t="shared" ref="B4:D17" si="0">$E4*B$3</f>
        <v>3645.0000000000023</v>
      </c>
      <c r="C4" s="13">
        <f t="shared" si="0"/>
        <v>7290.0000000000045</v>
      </c>
      <c r="D4" s="13">
        <f t="shared" si="0"/>
        <v>10935.000000000007</v>
      </c>
      <c r="E4" s="14">
        <v>14580.000000000009</v>
      </c>
      <c r="F4" s="13">
        <f t="shared" ref="F4:P17" si="1">$E4*F$3</f>
        <v>18225.000000000011</v>
      </c>
      <c r="G4" s="13">
        <f>$E4*G$3</f>
        <v>18954.000000000011</v>
      </c>
      <c r="H4" s="13">
        <f t="shared" si="1"/>
        <v>19391.400000000012</v>
      </c>
      <c r="I4" s="13">
        <f t="shared" si="1"/>
        <v>19683.000000000015</v>
      </c>
      <c r="J4" s="13">
        <f t="shared" si="1"/>
        <v>20120.400000000012</v>
      </c>
      <c r="K4" s="13">
        <f t="shared" si="1"/>
        <v>21870.000000000015</v>
      </c>
      <c r="L4" s="13">
        <f>(E4*165%)</f>
        <v>24057.000000000015</v>
      </c>
      <c r="M4" s="13">
        <f t="shared" si="1"/>
        <v>25515.000000000015</v>
      </c>
      <c r="N4" s="13">
        <f t="shared" si="1"/>
        <v>26244.000000000018</v>
      </c>
      <c r="O4" s="13">
        <f>$E4*O$3</f>
        <v>26973.000000000018</v>
      </c>
      <c r="P4" s="13">
        <f>$E4*P$3</f>
        <v>29160.000000000018</v>
      </c>
      <c r="Q4" s="5"/>
    </row>
    <row r="5" spans="1:17" ht="15.9" x14ac:dyDescent="0.45">
      <c r="A5" s="7">
        <f t="shared" ref="A5:A11" si="2">A4+1</f>
        <v>2</v>
      </c>
      <c r="B5" s="13">
        <f t="shared" si="0"/>
        <v>4930.0000000000036</v>
      </c>
      <c r="C5" s="13">
        <f t="shared" si="0"/>
        <v>9860.0000000000073</v>
      </c>
      <c r="D5" s="13">
        <f t="shared" si="0"/>
        <v>14790.000000000011</v>
      </c>
      <c r="E5" s="14">
        <v>19720.000000000015</v>
      </c>
      <c r="F5" s="13">
        <f t="shared" si="1"/>
        <v>24650.000000000018</v>
      </c>
      <c r="G5" s="13">
        <f t="shared" si="1"/>
        <v>25636.000000000018</v>
      </c>
      <c r="H5" s="13">
        <f t="shared" si="1"/>
        <v>26227.60000000002</v>
      </c>
      <c r="I5" s="13">
        <f t="shared" si="1"/>
        <v>26622.000000000022</v>
      </c>
      <c r="J5" s="13">
        <f t="shared" si="1"/>
        <v>27213.600000000017</v>
      </c>
      <c r="K5" s="13">
        <f t="shared" si="1"/>
        <v>29580.000000000022</v>
      </c>
      <c r="L5" s="13">
        <f t="shared" ref="L5:L17" si="3">(E5*165%)</f>
        <v>32538.000000000022</v>
      </c>
      <c r="M5" s="13">
        <f t="shared" si="1"/>
        <v>34510.000000000029</v>
      </c>
      <c r="N5" s="13">
        <f t="shared" si="1"/>
        <v>35496.000000000029</v>
      </c>
      <c r="O5" s="13">
        <f t="shared" si="1"/>
        <v>36482.000000000029</v>
      </c>
      <c r="P5" s="13">
        <f t="shared" si="1"/>
        <v>39440.000000000029</v>
      </c>
      <c r="Q5" s="5"/>
    </row>
    <row r="6" spans="1:17" ht="15.9" x14ac:dyDescent="0.45">
      <c r="A6" s="7">
        <f t="shared" si="2"/>
        <v>3</v>
      </c>
      <c r="B6" s="13">
        <f t="shared" si="0"/>
        <v>6215.0000000000045</v>
      </c>
      <c r="C6" s="13">
        <f t="shared" si="0"/>
        <v>12430.000000000009</v>
      </c>
      <c r="D6" s="13">
        <f t="shared" si="0"/>
        <v>18645.000000000015</v>
      </c>
      <c r="E6" s="14">
        <v>24860.000000000018</v>
      </c>
      <c r="F6" s="13">
        <f t="shared" si="1"/>
        <v>31075.000000000022</v>
      </c>
      <c r="G6" s="13">
        <f t="shared" si="1"/>
        <v>32318.000000000025</v>
      </c>
      <c r="H6" s="13">
        <f t="shared" si="1"/>
        <v>33063.800000000025</v>
      </c>
      <c r="I6" s="13">
        <f t="shared" si="1"/>
        <v>33561.000000000029</v>
      </c>
      <c r="J6" s="13">
        <f t="shared" si="1"/>
        <v>34306.800000000025</v>
      </c>
      <c r="K6" s="13">
        <f t="shared" si="1"/>
        <v>37290.000000000029</v>
      </c>
      <c r="L6" s="13">
        <f t="shared" si="3"/>
        <v>41019.000000000029</v>
      </c>
      <c r="M6" s="13">
        <f t="shared" si="1"/>
        <v>43505.000000000029</v>
      </c>
      <c r="N6" s="13">
        <f t="shared" si="1"/>
        <v>44748.000000000036</v>
      </c>
      <c r="O6" s="13">
        <f t="shared" si="1"/>
        <v>45991.000000000036</v>
      </c>
      <c r="P6" s="13">
        <f t="shared" si="1"/>
        <v>49720.000000000036</v>
      </c>
      <c r="Q6" s="5"/>
    </row>
    <row r="7" spans="1:17" ht="15.9" x14ac:dyDescent="0.45">
      <c r="A7" s="7">
        <f t="shared" si="2"/>
        <v>4</v>
      </c>
      <c r="B7" s="13">
        <f t="shared" si="0"/>
        <v>7500.0000000000045</v>
      </c>
      <c r="C7" s="13">
        <f t="shared" si="0"/>
        <v>15000.000000000009</v>
      </c>
      <c r="D7" s="13">
        <f t="shared" si="0"/>
        <v>22500.000000000015</v>
      </c>
      <c r="E7" s="14">
        <v>30000.000000000018</v>
      </c>
      <c r="F7" s="13">
        <f t="shared" si="1"/>
        <v>37500.000000000022</v>
      </c>
      <c r="G7" s="13">
        <f t="shared" si="1"/>
        <v>39000.000000000022</v>
      </c>
      <c r="H7" s="13">
        <f t="shared" si="1"/>
        <v>39900.000000000029</v>
      </c>
      <c r="I7" s="13">
        <f t="shared" si="1"/>
        <v>40500.000000000029</v>
      </c>
      <c r="J7" s="13">
        <f t="shared" si="1"/>
        <v>41400.000000000022</v>
      </c>
      <c r="K7" s="13">
        <f t="shared" si="1"/>
        <v>45000.000000000029</v>
      </c>
      <c r="L7" s="13">
        <f t="shared" si="3"/>
        <v>49500.000000000029</v>
      </c>
      <c r="M7" s="13">
        <f t="shared" si="1"/>
        <v>52500.000000000029</v>
      </c>
      <c r="N7" s="13">
        <f t="shared" si="1"/>
        <v>54000.000000000036</v>
      </c>
      <c r="O7" s="13">
        <f t="shared" si="1"/>
        <v>55500.000000000036</v>
      </c>
      <c r="P7" s="13">
        <f t="shared" si="1"/>
        <v>60000.000000000036</v>
      </c>
      <c r="Q7" s="5"/>
    </row>
    <row r="8" spans="1:17" ht="15.9" x14ac:dyDescent="0.45">
      <c r="A8" s="7">
        <f t="shared" si="2"/>
        <v>5</v>
      </c>
      <c r="B8" s="13">
        <f t="shared" si="0"/>
        <v>8785.0000000000055</v>
      </c>
      <c r="C8" s="13">
        <f t="shared" si="0"/>
        <v>17570.000000000011</v>
      </c>
      <c r="D8" s="13">
        <f t="shared" si="0"/>
        <v>26355.000000000015</v>
      </c>
      <c r="E8" s="14">
        <v>35140.000000000022</v>
      </c>
      <c r="F8" s="13">
        <f t="shared" si="1"/>
        <v>43925.000000000029</v>
      </c>
      <c r="G8" s="13">
        <f t="shared" si="1"/>
        <v>45682.000000000029</v>
      </c>
      <c r="H8" s="13">
        <f t="shared" si="1"/>
        <v>46736.200000000033</v>
      </c>
      <c r="I8" s="13">
        <f t="shared" si="1"/>
        <v>47439.000000000029</v>
      </c>
      <c r="J8" s="13">
        <f t="shared" si="1"/>
        <v>48493.200000000026</v>
      </c>
      <c r="K8" s="13">
        <f t="shared" si="1"/>
        <v>52710.000000000029</v>
      </c>
      <c r="L8" s="13">
        <f t="shared" si="3"/>
        <v>57981.000000000036</v>
      </c>
      <c r="M8" s="13">
        <f t="shared" si="1"/>
        <v>61495.000000000036</v>
      </c>
      <c r="N8" s="13">
        <f t="shared" si="1"/>
        <v>63252.000000000044</v>
      </c>
      <c r="O8" s="13">
        <f t="shared" si="1"/>
        <v>65009.000000000044</v>
      </c>
      <c r="P8" s="13">
        <f t="shared" si="1"/>
        <v>70280.000000000044</v>
      </c>
      <c r="Q8" s="5"/>
    </row>
    <row r="9" spans="1:17" ht="15.9" x14ac:dyDescent="0.45">
      <c r="A9" s="7">
        <f t="shared" si="2"/>
        <v>6</v>
      </c>
      <c r="B9" s="13">
        <f t="shared" si="0"/>
        <v>10070.000000000007</v>
      </c>
      <c r="C9" s="13">
        <f t="shared" si="0"/>
        <v>20140.000000000015</v>
      </c>
      <c r="D9" s="13">
        <f t="shared" si="0"/>
        <v>30210.000000000022</v>
      </c>
      <c r="E9" s="14">
        <v>40280.000000000029</v>
      </c>
      <c r="F9" s="13">
        <f t="shared" si="1"/>
        <v>50350.000000000036</v>
      </c>
      <c r="G9" s="13">
        <f t="shared" si="1"/>
        <v>52364.000000000036</v>
      </c>
      <c r="H9" s="13">
        <f t="shared" si="1"/>
        <v>53572.400000000045</v>
      </c>
      <c r="I9" s="13">
        <f t="shared" si="1"/>
        <v>54378.000000000044</v>
      </c>
      <c r="J9" s="13">
        <f t="shared" si="1"/>
        <v>55586.400000000038</v>
      </c>
      <c r="K9" s="13">
        <f t="shared" si="1"/>
        <v>60420.000000000044</v>
      </c>
      <c r="L9" s="13">
        <f t="shared" si="3"/>
        <v>66462.000000000044</v>
      </c>
      <c r="M9" s="13">
        <f t="shared" si="1"/>
        <v>70490.000000000058</v>
      </c>
      <c r="N9" s="13">
        <f t="shared" si="1"/>
        <v>72504.000000000058</v>
      </c>
      <c r="O9" s="13">
        <f t="shared" si="1"/>
        <v>74518.000000000058</v>
      </c>
      <c r="P9" s="13">
        <f t="shared" si="1"/>
        <v>80560.000000000058</v>
      </c>
      <c r="Q9" s="5"/>
    </row>
    <row r="10" spans="1:17" ht="15.9" x14ac:dyDescent="0.45">
      <c r="A10" s="7">
        <f t="shared" si="2"/>
        <v>7</v>
      </c>
      <c r="B10" s="13">
        <f t="shared" si="0"/>
        <v>11355.000000000007</v>
      </c>
      <c r="C10" s="13">
        <f t="shared" si="0"/>
        <v>22710.000000000015</v>
      </c>
      <c r="D10" s="13">
        <f t="shared" si="0"/>
        <v>34065.000000000022</v>
      </c>
      <c r="E10" s="14">
        <v>45420.000000000029</v>
      </c>
      <c r="F10" s="13">
        <f t="shared" si="1"/>
        <v>56775.000000000036</v>
      </c>
      <c r="G10" s="13">
        <f t="shared" si="1"/>
        <v>59046.000000000036</v>
      </c>
      <c r="H10" s="13">
        <f t="shared" si="1"/>
        <v>60408.600000000042</v>
      </c>
      <c r="I10" s="13">
        <f t="shared" si="1"/>
        <v>61317.000000000044</v>
      </c>
      <c r="J10" s="13">
        <f t="shared" si="1"/>
        <v>62679.600000000035</v>
      </c>
      <c r="K10" s="13">
        <f t="shared" si="1"/>
        <v>68130.000000000044</v>
      </c>
      <c r="L10" s="13">
        <f t="shared" si="3"/>
        <v>74943.000000000044</v>
      </c>
      <c r="M10" s="13">
        <f t="shared" si="1"/>
        <v>79485.000000000058</v>
      </c>
      <c r="N10" s="13">
        <f t="shared" si="1"/>
        <v>81756.000000000058</v>
      </c>
      <c r="O10" s="13">
        <f t="shared" si="1"/>
        <v>84027.000000000058</v>
      </c>
      <c r="P10" s="13">
        <f t="shared" si="1"/>
        <v>90840.000000000058</v>
      </c>
      <c r="Q10" s="5"/>
    </row>
    <row r="11" spans="1:17" ht="15.9" x14ac:dyDescent="0.45">
      <c r="A11" s="7">
        <f t="shared" si="2"/>
        <v>8</v>
      </c>
      <c r="B11" s="13">
        <f t="shared" si="0"/>
        <v>12640.000000000009</v>
      </c>
      <c r="C11" s="13">
        <f t="shared" si="0"/>
        <v>25280.000000000018</v>
      </c>
      <c r="D11" s="13">
        <f t="shared" si="0"/>
        <v>37920.000000000029</v>
      </c>
      <c r="E11" s="14">
        <v>50560.000000000036</v>
      </c>
      <c r="F11" s="13">
        <f t="shared" si="1"/>
        <v>63200.000000000044</v>
      </c>
      <c r="G11" s="13">
        <f t="shared" si="1"/>
        <v>65728.000000000044</v>
      </c>
      <c r="H11" s="13">
        <f t="shared" si="1"/>
        <v>67244.800000000047</v>
      </c>
      <c r="I11" s="13">
        <f t="shared" si="1"/>
        <v>68256.000000000058</v>
      </c>
      <c r="J11" s="13">
        <f t="shared" si="1"/>
        <v>69772.800000000047</v>
      </c>
      <c r="K11" s="13">
        <f t="shared" si="1"/>
        <v>75840.000000000058</v>
      </c>
      <c r="L11" s="13">
        <f t="shared" si="3"/>
        <v>83424.000000000058</v>
      </c>
      <c r="M11" s="13">
        <f t="shared" si="1"/>
        <v>88480.000000000058</v>
      </c>
      <c r="N11" s="13">
        <f t="shared" si="1"/>
        <v>91008.000000000073</v>
      </c>
      <c r="O11" s="13">
        <f t="shared" si="1"/>
        <v>93536.000000000073</v>
      </c>
      <c r="P11" s="13">
        <f t="shared" si="1"/>
        <v>101120.00000000007</v>
      </c>
      <c r="Q11" s="5"/>
    </row>
    <row r="12" spans="1:17" ht="15.9" x14ac:dyDescent="0.45">
      <c r="A12" s="7">
        <v>9</v>
      </c>
      <c r="B12" s="13">
        <f t="shared" si="0"/>
        <v>13925.000000000011</v>
      </c>
      <c r="C12" s="13">
        <f t="shared" si="0"/>
        <v>27850.000000000022</v>
      </c>
      <c r="D12" s="13">
        <f t="shared" si="0"/>
        <v>41775.000000000029</v>
      </c>
      <c r="E12" s="15">
        <v>55700.000000000044</v>
      </c>
      <c r="F12" s="13">
        <f t="shared" si="1"/>
        <v>69625.000000000058</v>
      </c>
      <c r="G12" s="13">
        <f t="shared" si="1"/>
        <v>72410.000000000058</v>
      </c>
      <c r="H12" s="13">
        <f t="shared" si="1"/>
        <v>74081.000000000058</v>
      </c>
      <c r="I12" s="13">
        <f t="shared" si="1"/>
        <v>75195.000000000058</v>
      </c>
      <c r="J12" s="13">
        <f t="shared" si="1"/>
        <v>76866.000000000058</v>
      </c>
      <c r="K12" s="13">
        <f t="shared" si="1"/>
        <v>83550.000000000058</v>
      </c>
      <c r="L12" s="13">
        <f t="shared" si="3"/>
        <v>91905.000000000073</v>
      </c>
      <c r="M12" s="13">
        <f t="shared" si="1"/>
        <v>97475.000000000073</v>
      </c>
      <c r="N12" s="13">
        <f t="shared" si="1"/>
        <v>100260.00000000009</v>
      </c>
      <c r="O12" s="13">
        <f t="shared" si="1"/>
        <v>103045.00000000009</v>
      </c>
      <c r="P12" s="13">
        <f t="shared" si="1"/>
        <v>111400.00000000009</v>
      </c>
      <c r="Q12" s="5"/>
    </row>
    <row r="13" spans="1:17" ht="15.9" x14ac:dyDescent="0.45">
      <c r="A13" s="7">
        <v>10</v>
      </c>
      <c r="B13" s="13">
        <f t="shared" si="0"/>
        <v>15210.000000000011</v>
      </c>
      <c r="C13" s="13">
        <f t="shared" si="0"/>
        <v>30420.000000000022</v>
      </c>
      <c r="D13" s="13">
        <f t="shared" si="0"/>
        <v>45630.000000000029</v>
      </c>
      <c r="E13" s="15">
        <v>60840.000000000044</v>
      </c>
      <c r="F13" s="13">
        <f t="shared" si="1"/>
        <v>76050.000000000058</v>
      </c>
      <c r="G13" s="13">
        <f t="shared" si="1"/>
        <v>79092.000000000058</v>
      </c>
      <c r="H13" s="13">
        <f t="shared" si="1"/>
        <v>80917.200000000055</v>
      </c>
      <c r="I13" s="13">
        <f t="shared" si="1"/>
        <v>82134.000000000058</v>
      </c>
      <c r="J13" s="13">
        <f t="shared" si="1"/>
        <v>83959.200000000055</v>
      </c>
      <c r="K13" s="13">
        <f t="shared" si="1"/>
        <v>91260.000000000058</v>
      </c>
      <c r="L13" s="13">
        <f t="shared" si="3"/>
        <v>100386.00000000007</v>
      </c>
      <c r="M13" s="13">
        <f t="shared" si="1"/>
        <v>106470.00000000007</v>
      </c>
      <c r="N13" s="13">
        <f t="shared" si="1"/>
        <v>109512.00000000009</v>
      </c>
      <c r="O13" s="13">
        <f t="shared" si="1"/>
        <v>112554.00000000009</v>
      </c>
      <c r="P13" s="13">
        <f t="shared" si="1"/>
        <v>121680.00000000009</v>
      </c>
      <c r="Q13" s="5"/>
    </row>
    <row r="14" spans="1:17" ht="15.9" x14ac:dyDescent="0.45">
      <c r="A14" s="7">
        <v>11</v>
      </c>
      <c r="B14" s="13">
        <f t="shared" si="0"/>
        <v>16495.000000000011</v>
      </c>
      <c r="C14" s="13">
        <f t="shared" si="0"/>
        <v>32990.000000000022</v>
      </c>
      <c r="D14" s="13">
        <f t="shared" si="0"/>
        <v>49485.000000000029</v>
      </c>
      <c r="E14" s="15">
        <v>65980.000000000044</v>
      </c>
      <c r="F14" s="13">
        <f t="shared" si="1"/>
        <v>82475.000000000058</v>
      </c>
      <c r="G14" s="13">
        <f t="shared" si="1"/>
        <v>85774.000000000058</v>
      </c>
      <c r="H14" s="13">
        <f t="shared" si="1"/>
        <v>87753.400000000067</v>
      </c>
      <c r="I14" s="13">
        <f t="shared" si="1"/>
        <v>89073.000000000058</v>
      </c>
      <c r="J14" s="13">
        <f t="shared" si="1"/>
        <v>91052.400000000052</v>
      </c>
      <c r="K14" s="13">
        <f t="shared" si="1"/>
        <v>98970.000000000058</v>
      </c>
      <c r="L14" s="13">
        <f t="shared" si="3"/>
        <v>108867.00000000007</v>
      </c>
      <c r="M14" s="13">
        <f t="shared" si="1"/>
        <v>115465.00000000007</v>
      </c>
      <c r="N14" s="13">
        <f t="shared" si="1"/>
        <v>118764.00000000009</v>
      </c>
      <c r="O14" s="13">
        <f t="shared" si="1"/>
        <v>122063.00000000009</v>
      </c>
      <c r="P14" s="13">
        <f t="shared" si="1"/>
        <v>131960.00000000009</v>
      </c>
      <c r="Q14" s="5"/>
    </row>
    <row r="15" spans="1:17" ht="15.9" x14ac:dyDescent="0.45">
      <c r="A15" s="7">
        <v>12</v>
      </c>
      <c r="B15" s="13">
        <f t="shared" si="0"/>
        <v>17780.000000000011</v>
      </c>
      <c r="C15" s="13">
        <f t="shared" si="0"/>
        <v>35560.000000000022</v>
      </c>
      <c r="D15" s="13">
        <f t="shared" si="0"/>
        <v>53340.000000000029</v>
      </c>
      <c r="E15" s="15">
        <v>71120.000000000044</v>
      </c>
      <c r="F15" s="13">
        <f t="shared" si="1"/>
        <v>88900.000000000058</v>
      </c>
      <c r="G15" s="13">
        <f t="shared" si="1"/>
        <v>92456.000000000058</v>
      </c>
      <c r="H15" s="13">
        <f t="shared" si="1"/>
        <v>94589.600000000064</v>
      </c>
      <c r="I15" s="13">
        <f t="shared" si="1"/>
        <v>96012.000000000058</v>
      </c>
      <c r="J15" s="13">
        <f t="shared" si="1"/>
        <v>98145.600000000049</v>
      </c>
      <c r="K15" s="13">
        <f t="shared" si="1"/>
        <v>106680.00000000006</v>
      </c>
      <c r="L15" s="13">
        <f t="shared" si="3"/>
        <v>117348.00000000007</v>
      </c>
      <c r="M15" s="13">
        <f t="shared" si="1"/>
        <v>124460.00000000007</v>
      </c>
      <c r="N15" s="13">
        <f t="shared" si="1"/>
        <v>128016.00000000009</v>
      </c>
      <c r="O15" s="13">
        <f t="shared" si="1"/>
        <v>131572.00000000009</v>
      </c>
      <c r="P15" s="13">
        <f t="shared" si="1"/>
        <v>142240.00000000009</v>
      </c>
      <c r="Q15" s="5"/>
    </row>
    <row r="16" spans="1:17" ht="15.9" x14ac:dyDescent="0.45">
      <c r="A16" s="7">
        <v>13</v>
      </c>
      <c r="B16" s="13">
        <f t="shared" si="0"/>
        <v>19065.000000000011</v>
      </c>
      <c r="C16" s="13">
        <f t="shared" si="0"/>
        <v>38130.000000000022</v>
      </c>
      <c r="D16" s="13">
        <f t="shared" si="0"/>
        <v>57195.000000000029</v>
      </c>
      <c r="E16" s="15">
        <v>76260.000000000044</v>
      </c>
      <c r="F16" s="13">
        <f t="shared" si="1"/>
        <v>95325.000000000058</v>
      </c>
      <c r="G16" s="13">
        <f t="shared" si="1"/>
        <v>99138.000000000058</v>
      </c>
      <c r="H16" s="13">
        <f t="shared" si="1"/>
        <v>101425.80000000006</v>
      </c>
      <c r="I16" s="13">
        <f t="shared" si="1"/>
        <v>102951.00000000007</v>
      </c>
      <c r="J16" s="13">
        <f t="shared" si="1"/>
        <v>105238.80000000005</v>
      </c>
      <c r="K16" s="13">
        <f t="shared" si="1"/>
        <v>114390.00000000006</v>
      </c>
      <c r="L16" s="13">
        <f t="shared" si="3"/>
        <v>125829.00000000006</v>
      </c>
      <c r="M16" s="13">
        <f t="shared" si="1"/>
        <v>133455.00000000009</v>
      </c>
      <c r="N16" s="13">
        <f t="shared" si="1"/>
        <v>137268.00000000009</v>
      </c>
      <c r="O16" s="13">
        <f t="shared" si="1"/>
        <v>141081.00000000009</v>
      </c>
      <c r="P16" s="13">
        <f t="shared" si="1"/>
        <v>152520.00000000009</v>
      </c>
      <c r="Q16" s="5"/>
    </row>
    <row r="17" spans="1:17" ht="15.9" x14ac:dyDescent="0.45">
      <c r="A17" s="7">
        <v>14</v>
      </c>
      <c r="B17" s="16">
        <f t="shared" si="0"/>
        <v>20350.000000000011</v>
      </c>
      <c r="C17" s="16">
        <f t="shared" si="0"/>
        <v>40700.000000000022</v>
      </c>
      <c r="D17" s="16">
        <f t="shared" si="0"/>
        <v>61050.000000000029</v>
      </c>
      <c r="E17" s="17">
        <v>81400.000000000044</v>
      </c>
      <c r="F17" s="16">
        <f t="shared" si="1"/>
        <v>101750.00000000006</v>
      </c>
      <c r="G17" s="16">
        <f t="shared" si="1"/>
        <v>105820.00000000006</v>
      </c>
      <c r="H17" s="16">
        <f t="shared" si="1"/>
        <v>108262.00000000006</v>
      </c>
      <c r="I17" s="16">
        <f t="shared" si="1"/>
        <v>109890.00000000007</v>
      </c>
      <c r="J17" s="16">
        <f t="shared" si="1"/>
        <v>112332.00000000006</v>
      </c>
      <c r="K17" s="16">
        <f t="shared" si="1"/>
        <v>122100.00000000006</v>
      </c>
      <c r="L17" s="13">
        <f t="shared" si="3"/>
        <v>134310.00000000006</v>
      </c>
      <c r="M17" s="16">
        <f t="shared" si="1"/>
        <v>142450.00000000009</v>
      </c>
      <c r="N17" s="16">
        <f t="shared" si="1"/>
        <v>146520.00000000009</v>
      </c>
      <c r="O17" s="16">
        <f t="shared" si="1"/>
        <v>150590.00000000009</v>
      </c>
      <c r="P17" s="16">
        <f t="shared" si="1"/>
        <v>162800.00000000009</v>
      </c>
      <c r="Q17" s="5"/>
    </row>
    <row r="18" spans="1:17" ht="15.9" x14ac:dyDescent="0.45">
      <c r="A18" s="7"/>
      <c r="B18" s="13"/>
      <c r="C18" s="13"/>
      <c r="D18" s="13"/>
      <c r="E18" s="18"/>
      <c r="F18" s="13"/>
      <c r="G18" s="13"/>
      <c r="H18" s="13"/>
      <c r="I18" s="13"/>
      <c r="J18" s="13"/>
      <c r="K18" s="13"/>
      <c r="L18" s="13"/>
      <c r="M18" s="13"/>
      <c r="N18" s="13"/>
      <c r="O18" s="13"/>
    </row>
    <row r="19" spans="1:17" ht="31.75" x14ac:dyDescent="0.45">
      <c r="A19" s="9" t="s">
        <v>57</v>
      </c>
      <c r="B19" s="11">
        <v>2.25</v>
      </c>
      <c r="C19" s="11">
        <v>2.5</v>
      </c>
      <c r="D19" s="11">
        <v>2.75</v>
      </c>
      <c r="E19" s="11">
        <v>3</v>
      </c>
      <c r="F19" s="11">
        <v>3.25</v>
      </c>
      <c r="G19" s="11">
        <v>3.5</v>
      </c>
      <c r="H19" s="11">
        <v>3.75</v>
      </c>
      <c r="I19" s="11">
        <v>4</v>
      </c>
      <c r="J19" s="11">
        <v>5</v>
      </c>
      <c r="K19" s="11">
        <v>6</v>
      </c>
      <c r="L19" s="11">
        <v>7</v>
      </c>
      <c r="M19" s="11">
        <v>8</v>
      </c>
      <c r="N19" s="11">
        <v>10</v>
      </c>
    </row>
    <row r="20" spans="1:17" ht="15.9" x14ac:dyDescent="0.45">
      <c r="A20" s="7">
        <v>1</v>
      </c>
      <c r="B20" s="13">
        <f>$E4*B$19</f>
        <v>32805.000000000022</v>
      </c>
      <c r="C20" s="13">
        <f>$E4*C$19</f>
        <v>36450.000000000022</v>
      </c>
      <c r="D20" s="13">
        <f t="shared" ref="C20:N33" si="4">$E4*D$19</f>
        <v>40095.000000000022</v>
      </c>
      <c r="E20" s="13">
        <f>$E4*E$19</f>
        <v>43740.000000000029</v>
      </c>
      <c r="F20" s="13">
        <f t="shared" si="4"/>
        <v>47385.000000000029</v>
      </c>
      <c r="G20" s="13">
        <f t="shared" si="4"/>
        <v>51030.000000000029</v>
      </c>
      <c r="H20" s="13">
        <f t="shared" si="4"/>
        <v>54675.000000000036</v>
      </c>
      <c r="I20" s="13">
        <f t="shared" si="4"/>
        <v>58320.000000000036</v>
      </c>
      <c r="J20" s="13">
        <f t="shared" si="4"/>
        <v>72900.000000000044</v>
      </c>
      <c r="K20" s="13">
        <f t="shared" si="4"/>
        <v>87480.000000000058</v>
      </c>
      <c r="L20" s="13">
        <f t="shared" si="4"/>
        <v>102060.00000000006</v>
      </c>
      <c r="M20" s="13">
        <f t="shared" si="4"/>
        <v>116640.00000000007</v>
      </c>
      <c r="N20" s="13">
        <f t="shared" si="4"/>
        <v>145800.00000000009</v>
      </c>
    </row>
    <row r="21" spans="1:17" ht="15.9" x14ac:dyDescent="0.45">
      <c r="A21" s="7">
        <f t="shared" ref="A21:A27" si="5">A20+1</f>
        <v>2</v>
      </c>
      <c r="B21" s="13">
        <f t="shared" ref="B21:B33" si="6">$E5*B$19</f>
        <v>44370.000000000029</v>
      </c>
      <c r="C21" s="13">
        <f t="shared" si="4"/>
        <v>49300.000000000036</v>
      </c>
      <c r="D21" s="13">
        <f t="shared" si="4"/>
        <v>54230.000000000044</v>
      </c>
      <c r="E21" s="13">
        <f t="shared" si="4"/>
        <v>59160.000000000044</v>
      </c>
      <c r="F21" s="13">
        <f t="shared" si="4"/>
        <v>64090.000000000044</v>
      </c>
      <c r="G21" s="13">
        <f t="shared" si="4"/>
        <v>69020.000000000058</v>
      </c>
      <c r="H21" s="13">
        <f t="shared" si="4"/>
        <v>73950.000000000058</v>
      </c>
      <c r="I21" s="13">
        <f t="shared" si="4"/>
        <v>78880.000000000058</v>
      </c>
      <c r="J21" s="13">
        <f t="shared" si="4"/>
        <v>98600.000000000073</v>
      </c>
      <c r="K21" s="13">
        <f t="shared" si="4"/>
        <v>118320.00000000009</v>
      </c>
      <c r="L21" s="13">
        <f t="shared" si="4"/>
        <v>138040.00000000012</v>
      </c>
      <c r="M21" s="13">
        <f t="shared" si="4"/>
        <v>157760.00000000012</v>
      </c>
      <c r="N21" s="13">
        <f t="shared" si="4"/>
        <v>197200.00000000015</v>
      </c>
    </row>
    <row r="22" spans="1:17" ht="15.9" x14ac:dyDescent="0.45">
      <c r="A22" s="7">
        <f t="shared" si="5"/>
        <v>3</v>
      </c>
      <c r="B22" s="13">
        <f t="shared" si="6"/>
        <v>55935.000000000044</v>
      </c>
      <c r="C22" s="13">
        <f t="shared" si="4"/>
        <v>62150.000000000044</v>
      </c>
      <c r="D22" s="13">
        <f t="shared" si="4"/>
        <v>68365.000000000044</v>
      </c>
      <c r="E22" s="13">
        <f t="shared" si="4"/>
        <v>74580.000000000058</v>
      </c>
      <c r="F22" s="13">
        <f t="shared" si="4"/>
        <v>80795.000000000058</v>
      </c>
      <c r="G22" s="13">
        <f t="shared" si="4"/>
        <v>87010.000000000058</v>
      </c>
      <c r="H22" s="13">
        <f t="shared" si="4"/>
        <v>93225.000000000073</v>
      </c>
      <c r="I22" s="13">
        <f t="shared" si="4"/>
        <v>99440.000000000073</v>
      </c>
      <c r="J22" s="13">
        <f t="shared" si="4"/>
        <v>124300.00000000009</v>
      </c>
      <c r="K22" s="13">
        <f t="shared" si="4"/>
        <v>149160.00000000012</v>
      </c>
      <c r="L22" s="13">
        <f t="shared" si="4"/>
        <v>174020.00000000012</v>
      </c>
      <c r="M22" s="13">
        <f t="shared" si="4"/>
        <v>198880.00000000015</v>
      </c>
      <c r="N22" s="13">
        <f t="shared" si="4"/>
        <v>248600.00000000017</v>
      </c>
    </row>
    <row r="23" spans="1:17" ht="15.9" x14ac:dyDescent="0.45">
      <c r="A23" s="7">
        <f t="shared" si="5"/>
        <v>4</v>
      </c>
      <c r="B23" s="13">
        <f t="shared" si="6"/>
        <v>67500.000000000044</v>
      </c>
      <c r="C23" s="13">
        <f t="shared" si="4"/>
        <v>75000.000000000044</v>
      </c>
      <c r="D23" s="13">
        <f t="shared" si="4"/>
        <v>82500.000000000044</v>
      </c>
      <c r="E23" s="13">
        <f t="shared" si="4"/>
        <v>90000.000000000058</v>
      </c>
      <c r="F23" s="13">
        <f t="shared" si="4"/>
        <v>97500.000000000058</v>
      </c>
      <c r="G23" s="13">
        <f t="shared" si="4"/>
        <v>105000.00000000006</v>
      </c>
      <c r="H23" s="13">
        <f t="shared" si="4"/>
        <v>112500.00000000007</v>
      </c>
      <c r="I23" s="13">
        <f t="shared" si="4"/>
        <v>120000.00000000007</v>
      </c>
      <c r="J23" s="13">
        <f t="shared" si="4"/>
        <v>150000.00000000009</v>
      </c>
      <c r="K23" s="13">
        <f t="shared" si="4"/>
        <v>180000.00000000012</v>
      </c>
      <c r="L23" s="13">
        <f t="shared" si="4"/>
        <v>210000.00000000012</v>
      </c>
      <c r="M23" s="13">
        <f t="shared" si="4"/>
        <v>240000.00000000015</v>
      </c>
      <c r="N23" s="13">
        <f t="shared" si="4"/>
        <v>300000.00000000017</v>
      </c>
    </row>
    <row r="24" spans="1:17" ht="15.9" x14ac:dyDescent="0.45">
      <c r="A24" s="7">
        <f t="shared" si="5"/>
        <v>5</v>
      </c>
      <c r="B24" s="13">
        <f t="shared" si="6"/>
        <v>79065.000000000044</v>
      </c>
      <c r="C24" s="13">
        <f t="shared" si="4"/>
        <v>87850.000000000058</v>
      </c>
      <c r="D24" s="13">
        <f t="shared" si="4"/>
        <v>96635.000000000058</v>
      </c>
      <c r="E24" s="13">
        <f t="shared" si="4"/>
        <v>105420.00000000006</v>
      </c>
      <c r="F24" s="13">
        <f t="shared" si="4"/>
        <v>114205.00000000007</v>
      </c>
      <c r="G24" s="13">
        <f t="shared" si="4"/>
        <v>122990.00000000007</v>
      </c>
      <c r="H24" s="13">
        <f t="shared" si="4"/>
        <v>131775.00000000009</v>
      </c>
      <c r="I24" s="13">
        <f t="shared" si="4"/>
        <v>140560.00000000009</v>
      </c>
      <c r="J24" s="13">
        <f t="shared" si="4"/>
        <v>175700.00000000012</v>
      </c>
      <c r="K24" s="13">
        <f t="shared" si="4"/>
        <v>210840.00000000012</v>
      </c>
      <c r="L24" s="13">
        <f t="shared" si="4"/>
        <v>245980.00000000015</v>
      </c>
      <c r="M24" s="13">
        <f t="shared" si="4"/>
        <v>281120.00000000017</v>
      </c>
      <c r="N24" s="13">
        <f t="shared" si="4"/>
        <v>351400.00000000023</v>
      </c>
    </row>
    <row r="25" spans="1:17" ht="15.9" x14ac:dyDescent="0.45">
      <c r="A25" s="7">
        <f t="shared" si="5"/>
        <v>6</v>
      </c>
      <c r="B25" s="13">
        <f t="shared" si="6"/>
        <v>90630.000000000058</v>
      </c>
      <c r="C25" s="13">
        <f t="shared" si="4"/>
        <v>100700.00000000007</v>
      </c>
      <c r="D25" s="13">
        <f t="shared" si="4"/>
        <v>110770.00000000009</v>
      </c>
      <c r="E25" s="13">
        <f t="shared" si="4"/>
        <v>120840.00000000009</v>
      </c>
      <c r="F25" s="13">
        <f t="shared" si="4"/>
        <v>130910.00000000009</v>
      </c>
      <c r="G25" s="13">
        <f t="shared" si="4"/>
        <v>140980.00000000012</v>
      </c>
      <c r="H25" s="13">
        <f t="shared" si="4"/>
        <v>151050.00000000012</v>
      </c>
      <c r="I25" s="13">
        <f t="shared" si="4"/>
        <v>161120.00000000012</v>
      </c>
      <c r="J25" s="13">
        <f t="shared" si="4"/>
        <v>201400.00000000015</v>
      </c>
      <c r="K25" s="13">
        <f t="shared" si="4"/>
        <v>241680.00000000017</v>
      </c>
      <c r="L25" s="13">
        <f t="shared" si="4"/>
        <v>281960.00000000023</v>
      </c>
      <c r="M25" s="13">
        <f t="shared" si="4"/>
        <v>322240.00000000023</v>
      </c>
      <c r="N25" s="13">
        <f t="shared" si="4"/>
        <v>402800.00000000029</v>
      </c>
    </row>
    <row r="26" spans="1:17" ht="15.9" x14ac:dyDescent="0.45">
      <c r="A26" s="7">
        <f t="shared" si="5"/>
        <v>7</v>
      </c>
      <c r="B26" s="13">
        <f t="shared" si="6"/>
        <v>102195.00000000006</v>
      </c>
      <c r="C26" s="13">
        <f t="shared" si="4"/>
        <v>113550.00000000007</v>
      </c>
      <c r="D26" s="13">
        <f t="shared" si="4"/>
        <v>124905.00000000009</v>
      </c>
      <c r="E26" s="13">
        <f t="shared" si="4"/>
        <v>136260.00000000009</v>
      </c>
      <c r="F26" s="13">
        <f t="shared" si="4"/>
        <v>147615.00000000009</v>
      </c>
      <c r="G26" s="13">
        <f t="shared" si="4"/>
        <v>158970.00000000012</v>
      </c>
      <c r="H26" s="13">
        <f t="shared" si="4"/>
        <v>170325.00000000012</v>
      </c>
      <c r="I26" s="13">
        <f t="shared" si="4"/>
        <v>181680.00000000012</v>
      </c>
      <c r="J26" s="13">
        <f t="shared" si="4"/>
        <v>227100.00000000015</v>
      </c>
      <c r="K26" s="13">
        <f t="shared" si="4"/>
        <v>272520.00000000017</v>
      </c>
      <c r="L26" s="13">
        <f t="shared" si="4"/>
        <v>317940.00000000023</v>
      </c>
      <c r="M26" s="13">
        <f t="shared" si="4"/>
        <v>363360.00000000023</v>
      </c>
      <c r="N26" s="13">
        <f t="shared" si="4"/>
        <v>454200.00000000029</v>
      </c>
    </row>
    <row r="27" spans="1:17" ht="15.9" x14ac:dyDescent="0.45">
      <c r="A27" s="7">
        <f t="shared" si="5"/>
        <v>8</v>
      </c>
      <c r="B27" s="13">
        <f t="shared" si="6"/>
        <v>113760.00000000009</v>
      </c>
      <c r="C27" s="13">
        <f t="shared" si="4"/>
        <v>126400.00000000009</v>
      </c>
      <c r="D27" s="13">
        <f t="shared" si="4"/>
        <v>139040.00000000009</v>
      </c>
      <c r="E27" s="13">
        <f t="shared" si="4"/>
        <v>151680.00000000012</v>
      </c>
      <c r="F27" s="13">
        <f t="shared" si="4"/>
        <v>164320.00000000012</v>
      </c>
      <c r="G27" s="13">
        <f t="shared" si="4"/>
        <v>176960.00000000012</v>
      </c>
      <c r="H27" s="13">
        <f t="shared" si="4"/>
        <v>189600.00000000015</v>
      </c>
      <c r="I27" s="13">
        <f t="shared" si="4"/>
        <v>202240.00000000015</v>
      </c>
      <c r="J27" s="13">
        <f t="shared" si="4"/>
        <v>252800.00000000017</v>
      </c>
      <c r="K27" s="13">
        <f t="shared" si="4"/>
        <v>303360.00000000023</v>
      </c>
      <c r="L27" s="13">
        <f t="shared" si="4"/>
        <v>353920.00000000023</v>
      </c>
      <c r="M27" s="13">
        <f t="shared" si="4"/>
        <v>404480.00000000029</v>
      </c>
      <c r="N27" s="13">
        <f t="shared" si="4"/>
        <v>505600.00000000035</v>
      </c>
    </row>
    <row r="28" spans="1:17" ht="15.9" x14ac:dyDescent="0.45">
      <c r="A28" s="7">
        <v>9</v>
      </c>
      <c r="B28" s="13">
        <f t="shared" si="6"/>
        <v>125325.0000000001</v>
      </c>
      <c r="C28" s="13">
        <f t="shared" si="4"/>
        <v>139250.00000000012</v>
      </c>
      <c r="D28" s="13">
        <f t="shared" si="4"/>
        <v>153175.00000000012</v>
      </c>
      <c r="E28" s="13">
        <f t="shared" si="4"/>
        <v>167100.00000000012</v>
      </c>
      <c r="F28" s="13">
        <f t="shared" si="4"/>
        <v>181025.00000000015</v>
      </c>
      <c r="G28" s="13">
        <f t="shared" si="4"/>
        <v>194950.00000000015</v>
      </c>
      <c r="H28" s="13">
        <f t="shared" si="4"/>
        <v>208875.00000000017</v>
      </c>
      <c r="I28" s="13">
        <f t="shared" si="4"/>
        <v>222800.00000000017</v>
      </c>
      <c r="J28" s="13">
        <f t="shared" si="4"/>
        <v>278500.00000000023</v>
      </c>
      <c r="K28" s="13">
        <f t="shared" si="4"/>
        <v>334200.00000000023</v>
      </c>
      <c r="L28" s="13">
        <f t="shared" si="4"/>
        <v>389900.00000000029</v>
      </c>
      <c r="M28" s="13">
        <f t="shared" si="4"/>
        <v>445600.00000000035</v>
      </c>
      <c r="N28" s="13">
        <f t="shared" si="4"/>
        <v>557000.00000000047</v>
      </c>
    </row>
    <row r="29" spans="1:17" ht="15.9" x14ac:dyDescent="0.45">
      <c r="A29" s="7">
        <v>10</v>
      </c>
      <c r="B29" s="13">
        <f t="shared" si="6"/>
        <v>136890.00000000009</v>
      </c>
      <c r="C29" s="13">
        <f t="shared" si="4"/>
        <v>152100.00000000012</v>
      </c>
      <c r="D29" s="13">
        <f t="shared" si="4"/>
        <v>167310.00000000012</v>
      </c>
      <c r="E29" s="13">
        <f t="shared" si="4"/>
        <v>182520.00000000012</v>
      </c>
      <c r="F29" s="13">
        <f t="shared" si="4"/>
        <v>197730.00000000015</v>
      </c>
      <c r="G29" s="13">
        <f t="shared" si="4"/>
        <v>212940.00000000015</v>
      </c>
      <c r="H29" s="13">
        <f t="shared" si="4"/>
        <v>228150.00000000017</v>
      </c>
      <c r="I29" s="13">
        <f t="shared" si="4"/>
        <v>243360.00000000017</v>
      </c>
      <c r="J29" s="13">
        <f t="shared" si="4"/>
        <v>304200.00000000023</v>
      </c>
      <c r="K29" s="13">
        <f t="shared" si="4"/>
        <v>365040.00000000023</v>
      </c>
      <c r="L29" s="13">
        <f t="shared" si="4"/>
        <v>425880.00000000029</v>
      </c>
      <c r="M29" s="13">
        <f t="shared" si="4"/>
        <v>486720.00000000035</v>
      </c>
      <c r="N29" s="13">
        <f t="shared" si="4"/>
        <v>608400.00000000047</v>
      </c>
    </row>
    <row r="30" spans="1:17" ht="15.9" x14ac:dyDescent="0.45">
      <c r="A30" s="7">
        <v>11</v>
      </c>
      <c r="B30" s="13">
        <f t="shared" si="6"/>
        <v>148455.00000000009</v>
      </c>
      <c r="C30" s="13">
        <f t="shared" si="4"/>
        <v>164950.00000000012</v>
      </c>
      <c r="D30" s="13">
        <f t="shared" si="4"/>
        <v>181445.00000000012</v>
      </c>
      <c r="E30" s="13">
        <f t="shared" si="4"/>
        <v>197940.00000000012</v>
      </c>
      <c r="F30" s="13">
        <f t="shared" si="4"/>
        <v>214435.00000000015</v>
      </c>
      <c r="G30" s="13">
        <f t="shared" si="4"/>
        <v>230930.00000000015</v>
      </c>
      <c r="H30" s="13">
        <f t="shared" si="4"/>
        <v>247425.00000000017</v>
      </c>
      <c r="I30" s="13">
        <f t="shared" si="4"/>
        <v>263920.00000000017</v>
      </c>
      <c r="J30" s="13">
        <f t="shared" si="4"/>
        <v>329900.00000000023</v>
      </c>
      <c r="K30" s="13">
        <f t="shared" si="4"/>
        <v>395880.00000000023</v>
      </c>
      <c r="L30" s="13">
        <f t="shared" si="4"/>
        <v>461860.00000000029</v>
      </c>
      <c r="M30" s="13">
        <f t="shared" si="4"/>
        <v>527840.00000000035</v>
      </c>
      <c r="N30" s="13">
        <f t="shared" si="4"/>
        <v>659800.00000000047</v>
      </c>
    </row>
    <row r="31" spans="1:17" ht="15.9" x14ac:dyDescent="0.45">
      <c r="A31" s="7">
        <v>12</v>
      </c>
      <c r="B31" s="13">
        <f t="shared" si="6"/>
        <v>160020.00000000009</v>
      </c>
      <c r="C31" s="13">
        <f t="shared" si="4"/>
        <v>177800.00000000012</v>
      </c>
      <c r="D31" s="13">
        <f t="shared" si="4"/>
        <v>195580.00000000012</v>
      </c>
      <c r="E31" s="13">
        <f t="shared" si="4"/>
        <v>213360.00000000012</v>
      </c>
      <c r="F31" s="13">
        <f t="shared" si="4"/>
        <v>231140.00000000015</v>
      </c>
      <c r="G31" s="13">
        <f t="shared" si="4"/>
        <v>248920.00000000015</v>
      </c>
      <c r="H31" s="13">
        <f t="shared" si="4"/>
        <v>266700.00000000017</v>
      </c>
      <c r="I31" s="13">
        <f t="shared" si="4"/>
        <v>284480.00000000017</v>
      </c>
      <c r="J31" s="13">
        <f t="shared" si="4"/>
        <v>355600.00000000023</v>
      </c>
      <c r="K31" s="13">
        <f t="shared" si="4"/>
        <v>426720.00000000023</v>
      </c>
      <c r="L31" s="13">
        <f t="shared" si="4"/>
        <v>497840.00000000029</v>
      </c>
      <c r="M31" s="13">
        <f t="shared" si="4"/>
        <v>568960.00000000035</v>
      </c>
      <c r="N31" s="13">
        <f t="shared" si="4"/>
        <v>711200.00000000047</v>
      </c>
    </row>
    <row r="32" spans="1:17" ht="15.9" x14ac:dyDescent="0.45">
      <c r="A32" s="7">
        <v>13</v>
      </c>
      <c r="B32" s="13">
        <f t="shared" si="6"/>
        <v>171585.00000000009</v>
      </c>
      <c r="C32" s="13">
        <f t="shared" si="4"/>
        <v>190650.00000000012</v>
      </c>
      <c r="D32" s="13">
        <f t="shared" si="4"/>
        <v>209715.00000000012</v>
      </c>
      <c r="E32" s="13">
        <f t="shared" si="4"/>
        <v>228780.00000000012</v>
      </c>
      <c r="F32" s="13">
        <f t="shared" si="4"/>
        <v>247845.00000000015</v>
      </c>
      <c r="G32" s="13">
        <f t="shared" si="4"/>
        <v>266910.00000000017</v>
      </c>
      <c r="H32" s="13">
        <f t="shared" si="4"/>
        <v>285975.00000000017</v>
      </c>
      <c r="I32" s="13">
        <f t="shared" si="4"/>
        <v>305040.00000000017</v>
      </c>
      <c r="J32" s="13">
        <f t="shared" si="4"/>
        <v>381300.00000000023</v>
      </c>
      <c r="K32" s="13">
        <f t="shared" si="4"/>
        <v>457560.00000000023</v>
      </c>
      <c r="L32" s="13">
        <f t="shared" si="4"/>
        <v>533820.00000000035</v>
      </c>
      <c r="M32" s="13">
        <f t="shared" si="4"/>
        <v>610080.00000000035</v>
      </c>
      <c r="N32" s="13">
        <f t="shared" si="4"/>
        <v>762600.00000000047</v>
      </c>
    </row>
    <row r="33" spans="1:20" ht="15.9" x14ac:dyDescent="0.45">
      <c r="A33" s="7">
        <v>14</v>
      </c>
      <c r="B33" s="16">
        <f t="shared" si="6"/>
        <v>183150.00000000009</v>
      </c>
      <c r="C33" s="16">
        <f t="shared" si="4"/>
        <v>203500.00000000012</v>
      </c>
      <c r="D33" s="16">
        <f t="shared" si="4"/>
        <v>223850.00000000012</v>
      </c>
      <c r="E33" s="16">
        <f t="shared" si="4"/>
        <v>244200.00000000012</v>
      </c>
      <c r="F33" s="16">
        <f t="shared" si="4"/>
        <v>264550.00000000012</v>
      </c>
      <c r="G33" s="16">
        <f t="shared" si="4"/>
        <v>284900.00000000017</v>
      </c>
      <c r="H33" s="16">
        <f t="shared" si="4"/>
        <v>305250.00000000017</v>
      </c>
      <c r="I33" s="16">
        <f t="shared" si="4"/>
        <v>325600.00000000017</v>
      </c>
      <c r="J33" s="16">
        <f t="shared" si="4"/>
        <v>407000.00000000023</v>
      </c>
      <c r="K33" s="16">
        <f t="shared" si="4"/>
        <v>488400.00000000023</v>
      </c>
      <c r="L33" s="16">
        <f t="shared" si="4"/>
        <v>569800.00000000035</v>
      </c>
      <c r="M33" s="16">
        <f t="shared" si="4"/>
        <v>651200.00000000035</v>
      </c>
      <c r="N33" s="16">
        <f t="shared" si="4"/>
        <v>814000.00000000047</v>
      </c>
    </row>
    <row r="34" spans="1:20" ht="18.45" x14ac:dyDescent="0.5">
      <c r="A34" s="4" t="s">
        <v>55</v>
      </c>
      <c r="B34" s="13"/>
      <c r="C34" s="13"/>
      <c r="D34" s="13"/>
      <c r="E34" s="18"/>
      <c r="F34" s="13"/>
      <c r="G34" s="13"/>
      <c r="H34" s="13"/>
      <c r="I34" s="13"/>
      <c r="J34" s="13"/>
      <c r="K34" s="13"/>
      <c r="L34" s="13"/>
      <c r="M34" s="13"/>
      <c r="N34" s="13"/>
      <c r="O34" s="13"/>
    </row>
    <row r="35" spans="1:20" ht="18.45" x14ac:dyDescent="0.5">
      <c r="A35" s="19"/>
      <c r="B35" s="20"/>
      <c r="I35" s="8" t="s">
        <v>58</v>
      </c>
      <c r="M35" s="21"/>
      <c r="N35" s="21"/>
    </row>
    <row r="36" spans="1:20" ht="29.15" x14ac:dyDescent="0.4">
      <c r="A36" s="43" t="s">
        <v>57</v>
      </c>
      <c r="B36" s="44">
        <f>B3</f>
        <v>0.25</v>
      </c>
      <c r="C36" s="44">
        <f>C3</f>
        <v>0.5</v>
      </c>
      <c r="D36" s="44">
        <f>D3</f>
        <v>0.75</v>
      </c>
      <c r="E36" s="44">
        <f>E3</f>
        <v>1</v>
      </c>
      <c r="F36" s="44">
        <f>F3</f>
        <v>1.25</v>
      </c>
      <c r="G36" s="44">
        <v>1.3</v>
      </c>
      <c r="H36" s="45">
        <v>1.33</v>
      </c>
      <c r="I36" s="45">
        <v>1.35</v>
      </c>
      <c r="J36" s="44">
        <v>1.38</v>
      </c>
      <c r="K36" s="44">
        <v>1.42</v>
      </c>
      <c r="L36" s="44">
        <f>K3</f>
        <v>1.5</v>
      </c>
      <c r="M36" s="44">
        <v>1.6</v>
      </c>
      <c r="N36" s="44">
        <v>1.65</v>
      </c>
      <c r="O36" s="44">
        <f>M3</f>
        <v>1.75</v>
      </c>
      <c r="P36" s="45">
        <v>1.8</v>
      </c>
      <c r="Q36" s="45">
        <v>1.85</v>
      </c>
      <c r="R36" s="44">
        <f>P3</f>
        <v>2</v>
      </c>
      <c r="S36" s="46">
        <v>2.1</v>
      </c>
      <c r="T36" s="46">
        <v>2.2000000000000002</v>
      </c>
    </row>
    <row r="37" spans="1:20" x14ac:dyDescent="0.4">
      <c r="A37" s="47">
        <v>1</v>
      </c>
      <c r="B37" s="40">
        <f t="shared" ref="B37:J50" si="7">B4/12</f>
        <v>303.75000000000017</v>
      </c>
      <c r="C37" s="40">
        <f t="shared" si="7"/>
        <v>607.50000000000034</v>
      </c>
      <c r="D37" s="40">
        <f t="shared" si="7"/>
        <v>911.25000000000057</v>
      </c>
      <c r="E37" s="48">
        <f>E4/12</f>
        <v>1215.0000000000007</v>
      </c>
      <c r="F37" s="40">
        <f t="shared" si="7"/>
        <v>1518.7500000000009</v>
      </c>
      <c r="G37" s="40">
        <f t="shared" si="7"/>
        <v>1579.5000000000009</v>
      </c>
      <c r="H37" s="40">
        <f t="shared" si="7"/>
        <v>1615.950000000001</v>
      </c>
      <c r="I37" s="40">
        <f t="shared" si="7"/>
        <v>1640.2500000000011</v>
      </c>
      <c r="J37" s="40">
        <f t="shared" si="7"/>
        <v>1676.700000000001</v>
      </c>
      <c r="K37" s="40">
        <f>(E37*142%)</f>
        <v>1725.3000000000009</v>
      </c>
      <c r="L37" s="40">
        <f t="shared" ref="L37:L50" si="8">K4/12</f>
        <v>1822.5000000000011</v>
      </c>
      <c r="M37" s="40">
        <f t="shared" ref="M37:M50" si="9">(E37*160%)</f>
        <v>1944.0000000000011</v>
      </c>
      <c r="N37" s="40">
        <f t="shared" ref="N37:N50" si="10">(E37*165%)</f>
        <v>2004.7500000000009</v>
      </c>
      <c r="O37" s="40">
        <f t="shared" ref="O37:O50" si="11">M4/12</f>
        <v>2126.2500000000014</v>
      </c>
      <c r="P37" s="40">
        <f t="shared" ref="P37:P50" si="12">N4/12</f>
        <v>2187.0000000000014</v>
      </c>
      <c r="Q37" s="40">
        <f t="shared" ref="Q37:Q50" si="13">O4/12</f>
        <v>2247.7500000000014</v>
      </c>
      <c r="R37" s="40">
        <f t="shared" ref="R37:R50" si="14">P4/12</f>
        <v>2430.0000000000014</v>
      </c>
      <c r="S37" s="40">
        <f t="shared" ref="S37:S50" si="15">(E37*210%)</f>
        <v>2551.5000000000014</v>
      </c>
      <c r="T37" s="40">
        <f t="shared" ref="T37:T50" si="16">(E37*220%)</f>
        <v>2673.0000000000018</v>
      </c>
    </row>
    <row r="38" spans="1:20" x14ac:dyDescent="0.4">
      <c r="A38" s="47">
        <f t="shared" ref="A38:A44" si="17">A37+1</f>
        <v>2</v>
      </c>
      <c r="B38" s="40">
        <f t="shared" si="7"/>
        <v>410.83333333333366</v>
      </c>
      <c r="C38" s="40">
        <f t="shared" si="7"/>
        <v>821.66666666666731</v>
      </c>
      <c r="D38" s="40">
        <f t="shared" si="7"/>
        <v>1232.5000000000009</v>
      </c>
      <c r="E38" s="48">
        <f t="shared" si="7"/>
        <v>1643.3333333333346</v>
      </c>
      <c r="F38" s="40">
        <f t="shared" si="7"/>
        <v>2054.1666666666683</v>
      </c>
      <c r="G38" s="40">
        <f t="shared" si="7"/>
        <v>2136.3333333333348</v>
      </c>
      <c r="H38" s="40">
        <f t="shared" si="7"/>
        <v>2185.633333333335</v>
      </c>
      <c r="I38" s="40">
        <f t="shared" si="7"/>
        <v>2218.5000000000018</v>
      </c>
      <c r="J38" s="40">
        <f t="shared" si="7"/>
        <v>2267.8000000000015</v>
      </c>
      <c r="K38" s="40">
        <f t="shared" ref="K38:K50" si="18">(E38*142%)</f>
        <v>2333.5333333333351</v>
      </c>
      <c r="L38" s="40">
        <f t="shared" si="8"/>
        <v>2465.0000000000018</v>
      </c>
      <c r="M38" s="40">
        <f t="shared" si="9"/>
        <v>2629.3333333333358</v>
      </c>
      <c r="N38" s="40">
        <f t="shared" si="10"/>
        <v>2711.5000000000018</v>
      </c>
      <c r="O38" s="40">
        <f t="shared" si="11"/>
        <v>2875.8333333333358</v>
      </c>
      <c r="P38" s="40">
        <f t="shared" si="12"/>
        <v>2958.0000000000023</v>
      </c>
      <c r="Q38" s="40">
        <f t="shared" si="13"/>
        <v>3040.1666666666692</v>
      </c>
      <c r="R38" s="40">
        <f t="shared" si="14"/>
        <v>3286.6666666666692</v>
      </c>
      <c r="S38" s="40">
        <f t="shared" si="15"/>
        <v>3451.0000000000027</v>
      </c>
      <c r="T38" s="40">
        <f t="shared" si="16"/>
        <v>3615.3333333333367</v>
      </c>
    </row>
    <row r="39" spans="1:20" x14ac:dyDescent="0.4">
      <c r="A39" s="49">
        <f t="shared" si="17"/>
        <v>3</v>
      </c>
      <c r="B39" s="50">
        <f t="shared" si="7"/>
        <v>517.91666666666708</v>
      </c>
      <c r="C39" s="50">
        <f t="shared" si="7"/>
        <v>1035.8333333333342</v>
      </c>
      <c r="D39" s="50">
        <f t="shared" si="7"/>
        <v>1553.7500000000011</v>
      </c>
      <c r="E39" s="51">
        <f t="shared" si="7"/>
        <v>2071.6666666666683</v>
      </c>
      <c r="F39" s="50">
        <f t="shared" si="7"/>
        <v>2589.5833333333353</v>
      </c>
      <c r="G39" s="50">
        <f t="shared" si="7"/>
        <v>2693.1666666666688</v>
      </c>
      <c r="H39" s="50">
        <f t="shared" si="7"/>
        <v>2755.3166666666689</v>
      </c>
      <c r="I39" s="50">
        <f t="shared" si="7"/>
        <v>2796.7500000000023</v>
      </c>
      <c r="J39" s="50">
        <f t="shared" si="7"/>
        <v>2858.9000000000019</v>
      </c>
      <c r="K39" s="50">
        <f t="shared" si="18"/>
        <v>2941.7666666666687</v>
      </c>
      <c r="L39" s="50">
        <f t="shared" si="8"/>
        <v>3107.5000000000023</v>
      </c>
      <c r="M39" s="50">
        <f t="shared" si="9"/>
        <v>3314.6666666666697</v>
      </c>
      <c r="N39" s="50">
        <f t="shared" si="10"/>
        <v>3418.2500000000027</v>
      </c>
      <c r="O39" s="50">
        <f t="shared" si="11"/>
        <v>3625.4166666666692</v>
      </c>
      <c r="P39" s="50">
        <f t="shared" si="12"/>
        <v>3729.0000000000032</v>
      </c>
      <c r="Q39" s="50">
        <f t="shared" si="13"/>
        <v>3832.5833333333362</v>
      </c>
      <c r="R39" s="50">
        <f t="shared" si="14"/>
        <v>4143.3333333333367</v>
      </c>
      <c r="S39" s="50">
        <f t="shared" si="15"/>
        <v>4350.5000000000036</v>
      </c>
      <c r="T39" s="50">
        <f t="shared" si="16"/>
        <v>4557.6666666666706</v>
      </c>
    </row>
    <row r="40" spans="1:20" x14ac:dyDescent="0.4">
      <c r="A40" s="47">
        <f t="shared" si="17"/>
        <v>4</v>
      </c>
      <c r="B40" s="40">
        <f t="shared" si="7"/>
        <v>625.00000000000034</v>
      </c>
      <c r="C40" s="40">
        <f t="shared" si="7"/>
        <v>1250.0000000000007</v>
      </c>
      <c r="D40" s="40">
        <f t="shared" si="7"/>
        <v>1875.0000000000011</v>
      </c>
      <c r="E40" s="48">
        <f t="shared" si="7"/>
        <v>2500.0000000000014</v>
      </c>
      <c r="F40" s="40">
        <f t="shared" si="7"/>
        <v>3125.0000000000018</v>
      </c>
      <c r="G40" s="40">
        <f t="shared" si="7"/>
        <v>3250.0000000000018</v>
      </c>
      <c r="H40" s="40">
        <f t="shared" si="7"/>
        <v>3325.0000000000023</v>
      </c>
      <c r="I40" s="40">
        <f t="shared" si="7"/>
        <v>3375.0000000000023</v>
      </c>
      <c r="J40" s="40">
        <f t="shared" si="7"/>
        <v>3450.0000000000018</v>
      </c>
      <c r="K40" s="40">
        <f t="shared" si="18"/>
        <v>3550.0000000000018</v>
      </c>
      <c r="L40" s="40">
        <f t="shared" si="8"/>
        <v>3750.0000000000023</v>
      </c>
      <c r="M40" s="40">
        <f t="shared" si="9"/>
        <v>4000.0000000000023</v>
      </c>
      <c r="N40" s="40">
        <f t="shared" si="10"/>
        <v>4125.0000000000018</v>
      </c>
      <c r="O40" s="40">
        <f t="shared" si="11"/>
        <v>4375.0000000000027</v>
      </c>
      <c r="P40" s="40">
        <f t="shared" si="12"/>
        <v>4500.0000000000027</v>
      </c>
      <c r="Q40" s="40">
        <f t="shared" si="13"/>
        <v>4625.0000000000027</v>
      </c>
      <c r="R40" s="40">
        <f t="shared" si="14"/>
        <v>5000.0000000000027</v>
      </c>
      <c r="S40" s="40">
        <f t="shared" si="15"/>
        <v>5250.0000000000027</v>
      </c>
      <c r="T40" s="40">
        <f t="shared" si="16"/>
        <v>5500.0000000000036</v>
      </c>
    </row>
    <row r="41" spans="1:20" x14ac:dyDescent="0.4">
      <c r="A41" s="47">
        <f t="shared" si="17"/>
        <v>5</v>
      </c>
      <c r="B41" s="40">
        <f t="shared" si="7"/>
        <v>732.08333333333383</v>
      </c>
      <c r="C41" s="40">
        <f t="shared" si="7"/>
        <v>1464.1666666666677</v>
      </c>
      <c r="D41" s="40">
        <f t="shared" si="7"/>
        <v>2196.2500000000014</v>
      </c>
      <c r="E41" s="48">
        <f t="shared" si="7"/>
        <v>2928.3333333333353</v>
      </c>
      <c r="F41" s="40">
        <f t="shared" si="7"/>
        <v>3660.4166666666692</v>
      </c>
      <c r="G41" s="40">
        <f t="shared" si="7"/>
        <v>3806.8333333333358</v>
      </c>
      <c r="H41" s="40">
        <f t="shared" si="7"/>
        <v>3894.6833333333361</v>
      </c>
      <c r="I41" s="40">
        <f t="shared" si="7"/>
        <v>3953.2500000000023</v>
      </c>
      <c r="J41" s="40">
        <f t="shared" si="7"/>
        <v>4041.1000000000022</v>
      </c>
      <c r="K41" s="40">
        <f t="shared" si="18"/>
        <v>4158.2333333333363</v>
      </c>
      <c r="L41" s="40">
        <f t="shared" si="8"/>
        <v>4392.5000000000027</v>
      </c>
      <c r="M41" s="40">
        <f t="shared" si="9"/>
        <v>4685.3333333333367</v>
      </c>
      <c r="N41" s="40">
        <f t="shared" si="10"/>
        <v>4831.7500000000027</v>
      </c>
      <c r="O41" s="40">
        <f t="shared" si="11"/>
        <v>5124.5833333333367</v>
      </c>
      <c r="P41" s="40">
        <f t="shared" si="12"/>
        <v>5271.0000000000036</v>
      </c>
      <c r="Q41" s="40">
        <f t="shared" si="13"/>
        <v>5417.4166666666706</v>
      </c>
      <c r="R41" s="40">
        <f t="shared" si="14"/>
        <v>5856.6666666666706</v>
      </c>
      <c r="S41" s="40">
        <f t="shared" si="15"/>
        <v>6149.5000000000045</v>
      </c>
      <c r="T41" s="40">
        <f t="shared" si="16"/>
        <v>6442.3333333333385</v>
      </c>
    </row>
    <row r="42" spans="1:20" x14ac:dyDescent="0.4">
      <c r="A42" s="47">
        <f t="shared" si="17"/>
        <v>6</v>
      </c>
      <c r="B42" s="40">
        <f t="shared" si="7"/>
        <v>839.16666666666731</v>
      </c>
      <c r="C42" s="40">
        <f t="shared" si="7"/>
        <v>1678.3333333333346</v>
      </c>
      <c r="D42" s="40">
        <f t="shared" si="7"/>
        <v>2517.5000000000018</v>
      </c>
      <c r="E42" s="48">
        <f t="shared" si="7"/>
        <v>3356.6666666666692</v>
      </c>
      <c r="F42" s="40">
        <f t="shared" si="7"/>
        <v>4195.8333333333367</v>
      </c>
      <c r="G42" s="40">
        <f t="shared" si="7"/>
        <v>4363.6666666666697</v>
      </c>
      <c r="H42" s="40">
        <f t="shared" si="7"/>
        <v>4464.3666666666704</v>
      </c>
      <c r="I42" s="40">
        <f t="shared" si="7"/>
        <v>4531.5000000000036</v>
      </c>
      <c r="J42" s="40">
        <f t="shared" si="7"/>
        <v>4632.2000000000035</v>
      </c>
      <c r="K42" s="40">
        <f t="shared" si="18"/>
        <v>4766.4666666666699</v>
      </c>
      <c r="L42" s="40">
        <f t="shared" si="8"/>
        <v>5035.0000000000036</v>
      </c>
      <c r="M42" s="40">
        <f t="shared" si="9"/>
        <v>5370.6666666666715</v>
      </c>
      <c r="N42" s="40">
        <f t="shared" si="10"/>
        <v>5538.5000000000036</v>
      </c>
      <c r="O42" s="40">
        <f t="shared" si="11"/>
        <v>5874.1666666666715</v>
      </c>
      <c r="P42" s="40">
        <f t="shared" si="12"/>
        <v>6042.0000000000045</v>
      </c>
      <c r="Q42" s="40">
        <f t="shared" si="13"/>
        <v>6209.8333333333385</v>
      </c>
      <c r="R42" s="40">
        <f t="shared" si="14"/>
        <v>6713.3333333333385</v>
      </c>
      <c r="S42" s="40">
        <f t="shared" si="15"/>
        <v>7049.0000000000055</v>
      </c>
      <c r="T42" s="40">
        <f t="shared" si="16"/>
        <v>7384.6666666666733</v>
      </c>
    </row>
    <row r="43" spans="1:20" x14ac:dyDescent="0.4">
      <c r="A43" s="47">
        <f t="shared" si="17"/>
        <v>7</v>
      </c>
      <c r="B43" s="40">
        <f t="shared" si="7"/>
        <v>946.25000000000057</v>
      </c>
      <c r="C43" s="40">
        <f t="shared" si="7"/>
        <v>1892.5000000000011</v>
      </c>
      <c r="D43" s="40">
        <f t="shared" si="7"/>
        <v>2838.7500000000018</v>
      </c>
      <c r="E43" s="48">
        <f t="shared" si="7"/>
        <v>3785.0000000000023</v>
      </c>
      <c r="F43" s="40">
        <f t="shared" si="7"/>
        <v>4731.2500000000027</v>
      </c>
      <c r="G43" s="40">
        <f t="shared" si="7"/>
        <v>4920.5000000000027</v>
      </c>
      <c r="H43" s="40">
        <f t="shared" si="7"/>
        <v>5034.0500000000038</v>
      </c>
      <c r="I43" s="40">
        <f t="shared" si="7"/>
        <v>5109.7500000000036</v>
      </c>
      <c r="J43" s="40">
        <f t="shared" si="7"/>
        <v>5223.3000000000029</v>
      </c>
      <c r="K43" s="40">
        <f t="shared" si="18"/>
        <v>5374.7000000000025</v>
      </c>
      <c r="L43" s="40">
        <f t="shared" si="8"/>
        <v>5677.5000000000036</v>
      </c>
      <c r="M43" s="40">
        <f t="shared" si="9"/>
        <v>6056.0000000000036</v>
      </c>
      <c r="N43" s="40">
        <f t="shared" si="10"/>
        <v>6245.2500000000036</v>
      </c>
      <c r="O43" s="40">
        <f t="shared" si="11"/>
        <v>6623.7500000000045</v>
      </c>
      <c r="P43" s="40">
        <f t="shared" si="12"/>
        <v>6813.0000000000045</v>
      </c>
      <c r="Q43" s="40">
        <f t="shared" si="13"/>
        <v>7002.2500000000045</v>
      </c>
      <c r="R43" s="40">
        <f t="shared" si="14"/>
        <v>7570.0000000000045</v>
      </c>
      <c r="S43" s="40">
        <f t="shared" si="15"/>
        <v>7948.5000000000055</v>
      </c>
      <c r="T43" s="40">
        <f t="shared" si="16"/>
        <v>8327.0000000000055</v>
      </c>
    </row>
    <row r="44" spans="1:20" x14ac:dyDescent="0.4">
      <c r="A44" s="47">
        <f t="shared" si="17"/>
        <v>8</v>
      </c>
      <c r="B44" s="40">
        <f t="shared" si="7"/>
        <v>1053.3333333333342</v>
      </c>
      <c r="C44" s="40">
        <f t="shared" si="7"/>
        <v>2106.6666666666683</v>
      </c>
      <c r="D44" s="40">
        <f t="shared" si="7"/>
        <v>3160.0000000000023</v>
      </c>
      <c r="E44" s="48">
        <f t="shared" si="7"/>
        <v>4213.3333333333367</v>
      </c>
      <c r="F44" s="40">
        <f t="shared" si="7"/>
        <v>5266.6666666666706</v>
      </c>
      <c r="G44" s="40">
        <f t="shared" si="7"/>
        <v>5477.3333333333367</v>
      </c>
      <c r="H44" s="40">
        <f t="shared" si="7"/>
        <v>5603.7333333333372</v>
      </c>
      <c r="I44" s="40">
        <f t="shared" si="7"/>
        <v>5688.0000000000045</v>
      </c>
      <c r="J44" s="40">
        <f t="shared" si="7"/>
        <v>5814.4000000000042</v>
      </c>
      <c r="K44" s="40">
        <f t="shared" si="18"/>
        <v>5982.9333333333379</v>
      </c>
      <c r="L44" s="40">
        <f t="shared" si="8"/>
        <v>6320.0000000000045</v>
      </c>
      <c r="M44" s="40">
        <f t="shared" si="9"/>
        <v>6741.3333333333394</v>
      </c>
      <c r="N44" s="40">
        <f t="shared" si="10"/>
        <v>6952.0000000000055</v>
      </c>
      <c r="O44" s="40">
        <f t="shared" si="11"/>
        <v>7373.3333333333385</v>
      </c>
      <c r="P44" s="40">
        <f t="shared" si="12"/>
        <v>7584.0000000000064</v>
      </c>
      <c r="Q44" s="40">
        <f t="shared" si="13"/>
        <v>7794.6666666666724</v>
      </c>
      <c r="R44" s="40">
        <f t="shared" si="14"/>
        <v>8426.6666666666733</v>
      </c>
      <c r="S44" s="40">
        <f t="shared" si="15"/>
        <v>8848.0000000000073</v>
      </c>
      <c r="T44" s="40">
        <f t="shared" si="16"/>
        <v>9269.3333333333412</v>
      </c>
    </row>
    <row r="45" spans="1:20" x14ac:dyDescent="0.4">
      <c r="A45" s="47">
        <v>9</v>
      </c>
      <c r="B45" s="40">
        <f t="shared" si="7"/>
        <v>1160.4166666666677</v>
      </c>
      <c r="C45" s="40">
        <f t="shared" si="7"/>
        <v>2320.8333333333353</v>
      </c>
      <c r="D45" s="40">
        <f t="shared" si="7"/>
        <v>3481.2500000000023</v>
      </c>
      <c r="E45" s="48">
        <f>E12/12</f>
        <v>4641.6666666666706</v>
      </c>
      <c r="F45" s="40">
        <f t="shared" si="7"/>
        <v>5802.0833333333385</v>
      </c>
      <c r="G45" s="40">
        <f t="shared" si="7"/>
        <v>6034.1666666666715</v>
      </c>
      <c r="H45" s="40">
        <f t="shared" si="7"/>
        <v>6173.4166666666715</v>
      </c>
      <c r="I45" s="40">
        <f t="shared" si="7"/>
        <v>6266.2500000000045</v>
      </c>
      <c r="J45" s="40">
        <f t="shared" si="7"/>
        <v>6405.5000000000045</v>
      </c>
      <c r="K45" s="40">
        <f t="shared" si="18"/>
        <v>6591.1666666666715</v>
      </c>
      <c r="L45" s="40">
        <f t="shared" si="8"/>
        <v>6962.5000000000045</v>
      </c>
      <c r="M45" s="40">
        <f t="shared" si="9"/>
        <v>7426.6666666666733</v>
      </c>
      <c r="N45" s="40">
        <f t="shared" si="10"/>
        <v>7658.7500000000064</v>
      </c>
      <c r="O45" s="40">
        <f t="shared" si="11"/>
        <v>8122.9166666666724</v>
      </c>
      <c r="P45" s="40">
        <f t="shared" si="12"/>
        <v>8355.0000000000073</v>
      </c>
      <c r="Q45" s="40">
        <f t="shared" si="13"/>
        <v>8587.0833333333412</v>
      </c>
      <c r="R45" s="40">
        <f t="shared" si="14"/>
        <v>9283.3333333333412</v>
      </c>
      <c r="S45" s="40">
        <f t="shared" si="15"/>
        <v>9747.5000000000091</v>
      </c>
      <c r="T45" s="40">
        <f t="shared" si="16"/>
        <v>10211.666666666677</v>
      </c>
    </row>
    <row r="46" spans="1:20" x14ac:dyDescent="0.4">
      <c r="A46" s="47">
        <v>10</v>
      </c>
      <c r="B46" s="40">
        <f t="shared" si="7"/>
        <v>1267.5000000000009</v>
      </c>
      <c r="C46" s="40">
        <f t="shared" si="7"/>
        <v>2535.0000000000018</v>
      </c>
      <c r="D46" s="40">
        <f t="shared" si="7"/>
        <v>3802.5000000000023</v>
      </c>
      <c r="E46" s="48">
        <f t="shared" si="7"/>
        <v>5070.0000000000036</v>
      </c>
      <c r="F46" s="40">
        <f t="shared" si="7"/>
        <v>6337.5000000000045</v>
      </c>
      <c r="G46" s="40">
        <f t="shared" si="7"/>
        <v>6591.0000000000045</v>
      </c>
      <c r="H46" s="40">
        <f t="shared" si="7"/>
        <v>6743.1000000000049</v>
      </c>
      <c r="I46" s="40">
        <f t="shared" si="7"/>
        <v>6844.5000000000045</v>
      </c>
      <c r="J46" s="40">
        <f t="shared" si="7"/>
        <v>6996.6000000000049</v>
      </c>
      <c r="K46" s="40">
        <f t="shared" si="18"/>
        <v>7199.4000000000051</v>
      </c>
      <c r="L46" s="40">
        <f t="shared" si="8"/>
        <v>7605.0000000000045</v>
      </c>
      <c r="M46" s="40">
        <f t="shared" si="9"/>
        <v>8112.0000000000064</v>
      </c>
      <c r="N46" s="40">
        <f t="shared" si="10"/>
        <v>8365.5000000000055</v>
      </c>
      <c r="O46" s="40">
        <f t="shared" si="11"/>
        <v>8872.5000000000055</v>
      </c>
      <c r="P46" s="40">
        <f t="shared" si="12"/>
        <v>9126.0000000000073</v>
      </c>
      <c r="Q46" s="40">
        <f t="shared" si="13"/>
        <v>9379.5000000000073</v>
      </c>
      <c r="R46" s="40">
        <f t="shared" si="14"/>
        <v>10140.000000000007</v>
      </c>
      <c r="S46" s="40">
        <f t="shared" si="15"/>
        <v>10647.000000000007</v>
      </c>
      <c r="T46" s="40">
        <f t="shared" si="16"/>
        <v>11154.000000000009</v>
      </c>
    </row>
    <row r="47" spans="1:20" x14ac:dyDescent="0.4">
      <c r="A47" s="47">
        <v>11</v>
      </c>
      <c r="B47" s="40">
        <f t="shared" si="7"/>
        <v>1374.5833333333342</v>
      </c>
      <c r="C47" s="40">
        <f t="shared" si="7"/>
        <v>2749.1666666666683</v>
      </c>
      <c r="D47" s="40">
        <f t="shared" si="7"/>
        <v>4123.7500000000027</v>
      </c>
      <c r="E47" s="48">
        <f t="shared" si="7"/>
        <v>5498.3333333333367</v>
      </c>
      <c r="F47" s="40">
        <f t="shared" si="7"/>
        <v>6872.9166666666715</v>
      </c>
      <c r="G47" s="40">
        <f t="shared" si="7"/>
        <v>7147.8333333333385</v>
      </c>
      <c r="H47" s="40">
        <f t="shared" si="7"/>
        <v>7312.7833333333392</v>
      </c>
      <c r="I47" s="40">
        <f t="shared" si="7"/>
        <v>7422.7500000000045</v>
      </c>
      <c r="J47" s="40">
        <f t="shared" si="7"/>
        <v>7587.7000000000044</v>
      </c>
      <c r="K47" s="40">
        <f t="shared" si="18"/>
        <v>7807.6333333333378</v>
      </c>
      <c r="L47" s="40">
        <f t="shared" si="8"/>
        <v>8247.5000000000055</v>
      </c>
      <c r="M47" s="40">
        <f t="shared" si="9"/>
        <v>8797.3333333333394</v>
      </c>
      <c r="N47" s="40">
        <f t="shared" si="10"/>
        <v>9072.2500000000055</v>
      </c>
      <c r="O47" s="40">
        <f t="shared" si="11"/>
        <v>9622.0833333333394</v>
      </c>
      <c r="P47" s="40">
        <f t="shared" si="12"/>
        <v>9897.0000000000073</v>
      </c>
      <c r="Q47" s="40">
        <f t="shared" si="13"/>
        <v>10171.916666666673</v>
      </c>
      <c r="R47" s="40">
        <f t="shared" si="14"/>
        <v>10996.666666666673</v>
      </c>
      <c r="S47" s="40">
        <f t="shared" si="15"/>
        <v>11546.500000000007</v>
      </c>
      <c r="T47" s="40">
        <f t="shared" si="16"/>
        <v>12096.333333333341</v>
      </c>
    </row>
    <row r="48" spans="1:20" x14ac:dyDescent="0.4">
      <c r="A48" s="47">
        <v>12</v>
      </c>
      <c r="B48" s="40">
        <f t="shared" si="7"/>
        <v>1481.6666666666677</v>
      </c>
      <c r="C48" s="40">
        <f t="shared" si="7"/>
        <v>2963.3333333333353</v>
      </c>
      <c r="D48" s="40">
        <f t="shared" si="7"/>
        <v>4445.0000000000027</v>
      </c>
      <c r="E48" s="48">
        <f t="shared" si="7"/>
        <v>5926.6666666666706</v>
      </c>
      <c r="F48" s="40">
        <f t="shared" si="7"/>
        <v>7408.3333333333385</v>
      </c>
      <c r="G48" s="40">
        <f t="shared" si="7"/>
        <v>7704.6666666666715</v>
      </c>
      <c r="H48" s="40">
        <f t="shared" si="7"/>
        <v>7882.4666666666717</v>
      </c>
      <c r="I48" s="40">
        <f t="shared" si="7"/>
        <v>8001.0000000000045</v>
      </c>
      <c r="J48" s="40">
        <f t="shared" si="7"/>
        <v>8178.8000000000038</v>
      </c>
      <c r="K48" s="40">
        <f t="shared" si="18"/>
        <v>8415.8666666666722</v>
      </c>
      <c r="L48" s="40">
        <f t="shared" si="8"/>
        <v>8890.0000000000055</v>
      </c>
      <c r="M48" s="40">
        <f t="shared" si="9"/>
        <v>9482.6666666666733</v>
      </c>
      <c r="N48" s="40">
        <f t="shared" si="10"/>
        <v>9779.0000000000055</v>
      </c>
      <c r="O48" s="40">
        <f t="shared" si="11"/>
        <v>10371.666666666673</v>
      </c>
      <c r="P48" s="40">
        <f t="shared" si="12"/>
        <v>10668.000000000007</v>
      </c>
      <c r="Q48" s="40">
        <f t="shared" si="13"/>
        <v>10964.333333333341</v>
      </c>
      <c r="R48" s="40">
        <f t="shared" si="14"/>
        <v>11853.333333333341</v>
      </c>
      <c r="S48" s="40">
        <f t="shared" si="15"/>
        <v>12446.000000000009</v>
      </c>
      <c r="T48" s="40">
        <f t="shared" si="16"/>
        <v>13038.666666666677</v>
      </c>
    </row>
    <row r="49" spans="1:27" x14ac:dyDescent="0.4">
      <c r="A49" s="47">
        <v>13</v>
      </c>
      <c r="B49" s="40">
        <f t="shared" si="7"/>
        <v>1588.7500000000009</v>
      </c>
      <c r="C49" s="40">
        <f t="shared" si="7"/>
        <v>3177.5000000000018</v>
      </c>
      <c r="D49" s="40">
        <f t="shared" si="7"/>
        <v>4766.2500000000027</v>
      </c>
      <c r="E49" s="48">
        <f t="shared" si="7"/>
        <v>6355.0000000000036</v>
      </c>
      <c r="F49" s="40">
        <f t="shared" si="7"/>
        <v>7943.7500000000045</v>
      </c>
      <c r="G49" s="40">
        <f t="shared" si="7"/>
        <v>8261.5000000000055</v>
      </c>
      <c r="H49" s="40">
        <f t="shared" si="7"/>
        <v>8452.1500000000051</v>
      </c>
      <c r="I49" s="40">
        <f t="shared" si="7"/>
        <v>8579.2500000000055</v>
      </c>
      <c r="J49" s="40">
        <f t="shared" si="7"/>
        <v>8769.9000000000033</v>
      </c>
      <c r="K49" s="40">
        <f t="shared" si="18"/>
        <v>9024.100000000004</v>
      </c>
      <c r="L49" s="40">
        <f t="shared" si="8"/>
        <v>9532.5000000000055</v>
      </c>
      <c r="M49" s="40">
        <f t="shared" si="9"/>
        <v>10168.000000000007</v>
      </c>
      <c r="N49" s="40">
        <f t="shared" si="10"/>
        <v>10485.750000000005</v>
      </c>
      <c r="O49" s="40">
        <f t="shared" si="11"/>
        <v>11121.250000000007</v>
      </c>
      <c r="P49" s="40">
        <f t="shared" si="12"/>
        <v>11439.000000000007</v>
      </c>
      <c r="Q49" s="40">
        <f t="shared" si="13"/>
        <v>11756.750000000007</v>
      </c>
      <c r="R49" s="40">
        <f t="shared" si="14"/>
        <v>12710.000000000007</v>
      </c>
      <c r="S49" s="40">
        <f t="shared" si="15"/>
        <v>13345.500000000009</v>
      </c>
      <c r="T49" s="40">
        <f t="shared" si="16"/>
        <v>13981.000000000009</v>
      </c>
    </row>
    <row r="50" spans="1:27" x14ac:dyDescent="0.4">
      <c r="A50" s="47">
        <v>14</v>
      </c>
      <c r="B50" s="40">
        <f t="shared" si="7"/>
        <v>1695.8333333333342</v>
      </c>
      <c r="C50" s="40">
        <f t="shared" si="7"/>
        <v>3391.6666666666683</v>
      </c>
      <c r="D50" s="40">
        <f t="shared" si="7"/>
        <v>5087.5000000000027</v>
      </c>
      <c r="E50" s="48">
        <f>E17/12</f>
        <v>6783.3333333333367</v>
      </c>
      <c r="F50" s="40">
        <f t="shared" si="7"/>
        <v>8479.1666666666715</v>
      </c>
      <c r="G50" s="40">
        <f t="shared" si="7"/>
        <v>8818.3333333333376</v>
      </c>
      <c r="H50" s="40">
        <f t="shared" si="7"/>
        <v>9021.8333333333376</v>
      </c>
      <c r="I50" s="40">
        <f t="shared" si="7"/>
        <v>9157.5000000000055</v>
      </c>
      <c r="J50" s="40">
        <f t="shared" si="7"/>
        <v>9361.0000000000055</v>
      </c>
      <c r="K50" s="40">
        <f t="shared" si="18"/>
        <v>9632.3333333333376</v>
      </c>
      <c r="L50" s="40">
        <f t="shared" si="8"/>
        <v>10175.000000000005</v>
      </c>
      <c r="M50" s="40">
        <f t="shared" si="9"/>
        <v>10853.333333333339</v>
      </c>
      <c r="N50" s="40">
        <f t="shared" si="10"/>
        <v>11192.500000000005</v>
      </c>
      <c r="O50" s="40">
        <f t="shared" si="11"/>
        <v>11870.833333333341</v>
      </c>
      <c r="P50" s="40">
        <f t="shared" si="12"/>
        <v>12210.000000000007</v>
      </c>
      <c r="Q50" s="40">
        <f t="shared" si="13"/>
        <v>12549.166666666673</v>
      </c>
      <c r="R50" s="40">
        <f t="shared" si="14"/>
        <v>13566.666666666673</v>
      </c>
      <c r="S50" s="40">
        <f t="shared" si="15"/>
        <v>14245.000000000007</v>
      </c>
      <c r="T50" s="40">
        <f t="shared" si="16"/>
        <v>14923.333333333341</v>
      </c>
    </row>
    <row r="52" spans="1:27" ht="29.15" x14ac:dyDescent="0.4">
      <c r="A52" s="43" t="s">
        <v>57</v>
      </c>
      <c r="B52" s="44">
        <v>2.25</v>
      </c>
      <c r="C52" s="44">
        <v>2.2999999999999998</v>
      </c>
      <c r="D52" s="44">
        <v>2.4</v>
      </c>
      <c r="E52" s="44">
        <f>C19</f>
        <v>2.5</v>
      </c>
      <c r="F52" s="44">
        <v>2.6</v>
      </c>
      <c r="G52" s="44">
        <v>2.7</v>
      </c>
      <c r="H52" s="44">
        <f>D19</f>
        <v>2.75</v>
      </c>
      <c r="I52" s="44">
        <v>2.8</v>
      </c>
      <c r="J52" s="44">
        <v>2.9</v>
      </c>
      <c r="K52" s="44">
        <v>2.95</v>
      </c>
      <c r="L52" s="44">
        <f>E19</f>
        <v>3</v>
      </c>
      <c r="M52" s="44">
        <f>F19</f>
        <v>3.25</v>
      </c>
      <c r="N52" s="44">
        <v>3.3</v>
      </c>
      <c r="O52" s="44">
        <v>3.35</v>
      </c>
      <c r="P52" s="44">
        <v>3.4</v>
      </c>
      <c r="Q52" s="44">
        <f>G19</f>
        <v>3.5</v>
      </c>
      <c r="R52" s="44">
        <f>H19</f>
        <v>3.75</v>
      </c>
      <c r="S52" s="44">
        <v>3.8</v>
      </c>
      <c r="T52" s="44">
        <f>I19</f>
        <v>4</v>
      </c>
      <c r="U52" s="44">
        <v>5</v>
      </c>
      <c r="V52" s="44">
        <v>6</v>
      </c>
      <c r="W52" s="44">
        <v>7</v>
      </c>
      <c r="X52" s="44">
        <v>8</v>
      </c>
      <c r="Y52" s="44">
        <v>10</v>
      </c>
      <c r="Z52" s="5"/>
      <c r="AA52" s="5"/>
    </row>
    <row r="53" spans="1:27" x14ac:dyDescent="0.4">
      <c r="A53" s="47">
        <v>1</v>
      </c>
      <c r="B53" s="40">
        <f t="shared" ref="B53:B66" si="19">B20/12</f>
        <v>2733.7500000000018</v>
      </c>
      <c r="C53" s="40">
        <f>(E37*230%)</f>
        <v>2794.5000000000014</v>
      </c>
      <c r="D53" s="40">
        <f>(E37*240%)</f>
        <v>2916.0000000000014</v>
      </c>
      <c r="E53" s="40">
        <f t="shared" ref="E53:E66" si="20">C20/12</f>
        <v>3037.5000000000018</v>
      </c>
      <c r="F53" s="40">
        <f t="shared" ref="F53:F66" si="21">(E37*260%)</f>
        <v>3159.0000000000018</v>
      </c>
      <c r="G53" s="40">
        <f t="shared" ref="G53:G66" si="22">(E37*270%)</f>
        <v>3280.5000000000023</v>
      </c>
      <c r="H53" s="40">
        <f t="shared" ref="H53:H66" si="23">D20/12</f>
        <v>3341.2500000000018</v>
      </c>
      <c r="I53" s="40">
        <f t="shared" ref="I53:I66" si="24">(E37*280%)</f>
        <v>3402.0000000000018</v>
      </c>
      <c r="J53" s="40">
        <f>(E37*290%)</f>
        <v>3523.5000000000018</v>
      </c>
      <c r="K53" s="40">
        <f>(E37*295%)</f>
        <v>3584.2500000000023</v>
      </c>
      <c r="L53" s="40">
        <f t="shared" ref="L53:L66" si="25">E20/12</f>
        <v>3645.0000000000023</v>
      </c>
      <c r="M53" s="40">
        <f t="shared" ref="M53:M66" si="26">F20/12</f>
        <v>3948.7500000000023</v>
      </c>
      <c r="N53" s="40">
        <f t="shared" ref="N53:N66" si="27">(E37*330%)</f>
        <v>4009.5000000000018</v>
      </c>
      <c r="O53" s="40">
        <f t="shared" ref="O53:O66" si="28">(E37*335%)</f>
        <v>4070.2500000000023</v>
      </c>
      <c r="P53" s="40">
        <f t="shared" ref="P53:P66" si="29">(E37*340%)</f>
        <v>4131.0000000000018</v>
      </c>
      <c r="Q53" s="40">
        <f t="shared" ref="Q53:Q66" si="30">G20/12</f>
        <v>4252.5000000000027</v>
      </c>
      <c r="R53" s="40">
        <f t="shared" ref="R53:R66" si="31">H20/12</f>
        <v>4556.2500000000027</v>
      </c>
      <c r="S53" s="40">
        <f>(E37*380%)</f>
        <v>4617.0000000000027</v>
      </c>
      <c r="T53" s="40">
        <f t="shared" ref="T53:T66" si="32">I20/12</f>
        <v>4860.0000000000027</v>
      </c>
      <c r="U53" s="40">
        <f t="shared" ref="U53:U66" si="33">J20/12</f>
        <v>6075.0000000000036</v>
      </c>
      <c r="V53" s="40">
        <f t="shared" ref="V53:V66" si="34">K20/12</f>
        <v>7290.0000000000045</v>
      </c>
      <c r="W53" s="40">
        <f t="shared" ref="W53:W66" si="35">L20/12</f>
        <v>8505.0000000000055</v>
      </c>
      <c r="X53" s="40">
        <f t="shared" ref="X53:X66" si="36">M20/12</f>
        <v>9720.0000000000055</v>
      </c>
      <c r="Y53" s="40">
        <f t="shared" ref="Y53:Y66" si="37">N20/12</f>
        <v>12150.000000000007</v>
      </c>
      <c r="Z53" s="5"/>
      <c r="AA53" s="5"/>
    </row>
    <row r="54" spans="1:27" x14ac:dyDescent="0.4">
      <c r="A54" s="47">
        <f t="shared" ref="A54:A60" si="38">A53+1</f>
        <v>2</v>
      </c>
      <c r="B54" s="40">
        <f t="shared" si="19"/>
        <v>3697.5000000000023</v>
      </c>
      <c r="C54" s="40">
        <f t="shared" ref="C54:C66" si="39">(E38*230%)</f>
        <v>3779.6666666666692</v>
      </c>
      <c r="D54" s="40">
        <f t="shared" ref="D54:D66" si="40">(E38*240%)</f>
        <v>3944.0000000000027</v>
      </c>
      <c r="E54" s="40">
        <f t="shared" si="20"/>
        <v>4108.3333333333367</v>
      </c>
      <c r="F54" s="40">
        <f t="shared" si="21"/>
        <v>4272.6666666666706</v>
      </c>
      <c r="G54" s="40">
        <f t="shared" si="22"/>
        <v>4437.0000000000036</v>
      </c>
      <c r="H54" s="40">
        <f t="shared" si="23"/>
        <v>4519.1666666666706</v>
      </c>
      <c r="I54" s="40">
        <f t="shared" si="24"/>
        <v>4601.3333333333367</v>
      </c>
      <c r="J54" s="40">
        <f t="shared" ref="J54:J66" si="41">(E38*290%)</f>
        <v>4765.6666666666706</v>
      </c>
      <c r="K54" s="40">
        <f t="shared" ref="K54:K66" si="42">(E38*295%)</f>
        <v>4847.8333333333376</v>
      </c>
      <c r="L54" s="40">
        <f t="shared" si="25"/>
        <v>4930.0000000000036</v>
      </c>
      <c r="M54" s="40">
        <f t="shared" si="26"/>
        <v>5340.8333333333367</v>
      </c>
      <c r="N54" s="40">
        <f t="shared" si="27"/>
        <v>5423.0000000000036</v>
      </c>
      <c r="O54" s="40">
        <f t="shared" si="28"/>
        <v>5505.1666666666715</v>
      </c>
      <c r="P54" s="40">
        <f t="shared" si="29"/>
        <v>5587.3333333333376</v>
      </c>
      <c r="Q54" s="40">
        <f t="shared" si="30"/>
        <v>5751.6666666666715</v>
      </c>
      <c r="R54" s="40">
        <f t="shared" si="31"/>
        <v>6162.5000000000045</v>
      </c>
      <c r="S54" s="40">
        <f t="shared" ref="S54:S66" si="43">(E38*380%)</f>
        <v>6244.6666666666715</v>
      </c>
      <c r="T54" s="40">
        <f t="shared" si="32"/>
        <v>6573.3333333333385</v>
      </c>
      <c r="U54" s="40">
        <f t="shared" si="33"/>
        <v>8216.6666666666733</v>
      </c>
      <c r="V54" s="40">
        <f t="shared" si="34"/>
        <v>9860.0000000000073</v>
      </c>
      <c r="W54" s="40">
        <f t="shared" si="35"/>
        <v>11503.333333333343</v>
      </c>
      <c r="X54" s="40">
        <f t="shared" si="36"/>
        <v>13146.666666666677</v>
      </c>
      <c r="Y54" s="40">
        <f t="shared" si="37"/>
        <v>16433.333333333347</v>
      </c>
      <c r="Z54" s="24"/>
      <c r="AA54" s="5"/>
    </row>
    <row r="55" spans="1:27" x14ac:dyDescent="0.4">
      <c r="A55" s="49">
        <f t="shared" si="38"/>
        <v>3</v>
      </c>
      <c r="B55" s="50">
        <f t="shared" si="19"/>
        <v>4661.2500000000036</v>
      </c>
      <c r="C55" s="50">
        <f t="shared" si="39"/>
        <v>4764.8333333333367</v>
      </c>
      <c r="D55" s="50">
        <f t="shared" si="40"/>
        <v>4972.0000000000036</v>
      </c>
      <c r="E55" s="50">
        <f t="shared" si="20"/>
        <v>5179.1666666666706</v>
      </c>
      <c r="F55" s="50">
        <f t="shared" si="21"/>
        <v>5386.3333333333376</v>
      </c>
      <c r="G55" s="50">
        <f t="shared" si="22"/>
        <v>5593.5000000000045</v>
      </c>
      <c r="H55" s="50">
        <f t="shared" si="23"/>
        <v>5697.0833333333367</v>
      </c>
      <c r="I55" s="50">
        <f t="shared" si="24"/>
        <v>5800.6666666666706</v>
      </c>
      <c r="J55" s="50">
        <f t="shared" si="41"/>
        <v>6007.8333333333376</v>
      </c>
      <c r="K55" s="50">
        <f t="shared" si="42"/>
        <v>6111.4166666666715</v>
      </c>
      <c r="L55" s="50">
        <f t="shared" si="25"/>
        <v>6215.0000000000045</v>
      </c>
      <c r="M55" s="50">
        <f t="shared" si="26"/>
        <v>6732.9166666666715</v>
      </c>
      <c r="N55" s="50">
        <f t="shared" si="27"/>
        <v>6836.5000000000055</v>
      </c>
      <c r="O55" s="50">
        <f t="shared" si="28"/>
        <v>6940.0833333333394</v>
      </c>
      <c r="P55" s="50">
        <f t="shared" si="29"/>
        <v>7043.6666666666724</v>
      </c>
      <c r="Q55" s="50">
        <f t="shared" si="30"/>
        <v>7250.8333333333385</v>
      </c>
      <c r="R55" s="50">
        <f t="shared" si="31"/>
        <v>7768.7500000000064</v>
      </c>
      <c r="S55" s="50">
        <f t="shared" si="43"/>
        <v>7872.3333333333394</v>
      </c>
      <c r="T55" s="50">
        <f t="shared" si="32"/>
        <v>8286.6666666666733</v>
      </c>
      <c r="U55" s="50">
        <f t="shared" si="33"/>
        <v>10358.333333333341</v>
      </c>
      <c r="V55" s="50">
        <f t="shared" si="34"/>
        <v>12430.000000000009</v>
      </c>
      <c r="W55" s="50">
        <f t="shared" si="35"/>
        <v>14501.666666666677</v>
      </c>
      <c r="X55" s="50">
        <f t="shared" si="36"/>
        <v>16573.333333333347</v>
      </c>
      <c r="Y55" s="50">
        <f t="shared" si="37"/>
        <v>20716.666666666682</v>
      </c>
      <c r="Z55" s="24"/>
      <c r="AA55" s="5"/>
    </row>
    <row r="56" spans="1:27" x14ac:dyDescent="0.4">
      <c r="A56" s="47">
        <f t="shared" si="38"/>
        <v>4</v>
      </c>
      <c r="B56" s="40">
        <f t="shared" si="19"/>
        <v>5625.0000000000036</v>
      </c>
      <c r="C56" s="40">
        <f t="shared" si="39"/>
        <v>5750.0000000000027</v>
      </c>
      <c r="D56" s="40">
        <f t="shared" si="40"/>
        <v>6000.0000000000027</v>
      </c>
      <c r="E56" s="40">
        <f t="shared" si="20"/>
        <v>6250.0000000000036</v>
      </c>
      <c r="F56" s="40">
        <f t="shared" si="21"/>
        <v>6500.0000000000036</v>
      </c>
      <c r="G56" s="40">
        <f t="shared" si="22"/>
        <v>6750.0000000000045</v>
      </c>
      <c r="H56" s="40">
        <f t="shared" si="23"/>
        <v>6875.0000000000036</v>
      </c>
      <c r="I56" s="40">
        <f t="shared" si="24"/>
        <v>7000.0000000000036</v>
      </c>
      <c r="J56" s="40">
        <f t="shared" si="41"/>
        <v>7250.0000000000036</v>
      </c>
      <c r="K56" s="40">
        <f t="shared" si="42"/>
        <v>7375.0000000000045</v>
      </c>
      <c r="L56" s="40">
        <f t="shared" si="25"/>
        <v>7500.0000000000045</v>
      </c>
      <c r="M56" s="40">
        <f t="shared" si="26"/>
        <v>8125.0000000000045</v>
      </c>
      <c r="N56" s="40">
        <f t="shared" si="27"/>
        <v>8250.0000000000036</v>
      </c>
      <c r="O56" s="40">
        <f t="shared" si="28"/>
        <v>8375.0000000000055</v>
      </c>
      <c r="P56" s="40">
        <f t="shared" si="29"/>
        <v>8500.0000000000036</v>
      </c>
      <c r="Q56" s="40">
        <f t="shared" si="30"/>
        <v>8750.0000000000055</v>
      </c>
      <c r="R56" s="40">
        <f t="shared" si="31"/>
        <v>9375.0000000000055</v>
      </c>
      <c r="S56" s="40">
        <f t="shared" si="43"/>
        <v>9500.0000000000055</v>
      </c>
      <c r="T56" s="40">
        <f t="shared" si="32"/>
        <v>10000.000000000005</v>
      </c>
      <c r="U56" s="40">
        <f t="shared" si="33"/>
        <v>12500.000000000007</v>
      </c>
      <c r="V56" s="40">
        <f t="shared" si="34"/>
        <v>15000.000000000009</v>
      </c>
      <c r="W56" s="40">
        <f t="shared" si="35"/>
        <v>17500.000000000011</v>
      </c>
      <c r="X56" s="40">
        <f t="shared" si="36"/>
        <v>20000.000000000011</v>
      </c>
      <c r="Y56" s="40">
        <f t="shared" si="37"/>
        <v>25000.000000000015</v>
      </c>
      <c r="Z56" s="24"/>
      <c r="AA56" s="5"/>
    </row>
    <row r="57" spans="1:27" x14ac:dyDescent="0.4">
      <c r="A57" s="47">
        <f t="shared" si="38"/>
        <v>5</v>
      </c>
      <c r="B57" s="40">
        <f t="shared" si="19"/>
        <v>6588.7500000000036</v>
      </c>
      <c r="C57" s="40">
        <f t="shared" si="39"/>
        <v>6735.1666666666706</v>
      </c>
      <c r="D57" s="40">
        <f t="shared" si="40"/>
        <v>7028.0000000000045</v>
      </c>
      <c r="E57" s="40">
        <f t="shared" si="20"/>
        <v>7320.8333333333385</v>
      </c>
      <c r="F57" s="40">
        <f t="shared" si="21"/>
        <v>7613.6666666666724</v>
      </c>
      <c r="G57" s="40">
        <f t="shared" si="22"/>
        <v>7906.5000000000055</v>
      </c>
      <c r="H57" s="40">
        <f t="shared" si="23"/>
        <v>8052.9166666666715</v>
      </c>
      <c r="I57" s="40">
        <f t="shared" si="24"/>
        <v>8199.3333333333376</v>
      </c>
      <c r="J57" s="40">
        <f t="shared" si="41"/>
        <v>8492.1666666666715</v>
      </c>
      <c r="K57" s="40">
        <f t="shared" si="42"/>
        <v>8638.5833333333394</v>
      </c>
      <c r="L57" s="40">
        <f t="shared" si="25"/>
        <v>8785.0000000000055</v>
      </c>
      <c r="M57" s="40">
        <f t="shared" si="26"/>
        <v>9517.0833333333394</v>
      </c>
      <c r="N57" s="40">
        <f t="shared" si="27"/>
        <v>9663.5000000000055</v>
      </c>
      <c r="O57" s="40">
        <f t="shared" si="28"/>
        <v>9809.9166666666733</v>
      </c>
      <c r="P57" s="40">
        <f t="shared" si="29"/>
        <v>9956.3333333333394</v>
      </c>
      <c r="Q57" s="40">
        <f t="shared" si="30"/>
        <v>10249.166666666673</v>
      </c>
      <c r="R57" s="40">
        <f t="shared" si="31"/>
        <v>10981.250000000007</v>
      </c>
      <c r="S57" s="40">
        <f t="shared" si="43"/>
        <v>11127.666666666673</v>
      </c>
      <c r="T57" s="40">
        <f t="shared" si="32"/>
        <v>11713.333333333341</v>
      </c>
      <c r="U57" s="40">
        <f t="shared" si="33"/>
        <v>14641.666666666677</v>
      </c>
      <c r="V57" s="40">
        <f t="shared" si="34"/>
        <v>17570.000000000011</v>
      </c>
      <c r="W57" s="40">
        <f t="shared" si="35"/>
        <v>20498.333333333347</v>
      </c>
      <c r="X57" s="40">
        <f t="shared" si="36"/>
        <v>23426.666666666682</v>
      </c>
      <c r="Y57" s="40">
        <f t="shared" si="37"/>
        <v>29283.333333333354</v>
      </c>
      <c r="Z57" s="24"/>
      <c r="AA57" s="5"/>
    </row>
    <row r="58" spans="1:27" x14ac:dyDescent="0.4">
      <c r="A58" s="47">
        <f t="shared" si="38"/>
        <v>6</v>
      </c>
      <c r="B58" s="40">
        <f t="shared" si="19"/>
        <v>7552.5000000000045</v>
      </c>
      <c r="C58" s="40">
        <f t="shared" si="39"/>
        <v>7720.3333333333385</v>
      </c>
      <c r="D58" s="40">
        <f t="shared" si="40"/>
        <v>8056.0000000000055</v>
      </c>
      <c r="E58" s="40">
        <f t="shared" si="20"/>
        <v>8391.6666666666733</v>
      </c>
      <c r="F58" s="40">
        <f t="shared" si="21"/>
        <v>8727.3333333333412</v>
      </c>
      <c r="G58" s="40">
        <f t="shared" si="22"/>
        <v>9063.0000000000073</v>
      </c>
      <c r="H58" s="40">
        <f t="shared" si="23"/>
        <v>9230.8333333333412</v>
      </c>
      <c r="I58" s="40">
        <f t="shared" si="24"/>
        <v>9398.6666666666733</v>
      </c>
      <c r="J58" s="40">
        <f t="shared" si="41"/>
        <v>9734.3333333333412</v>
      </c>
      <c r="K58" s="40">
        <f t="shared" si="42"/>
        <v>9902.1666666666752</v>
      </c>
      <c r="L58" s="40">
        <f t="shared" si="25"/>
        <v>10070.000000000007</v>
      </c>
      <c r="M58" s="40">
        <f t="shared" si="26"/>
        <v>10909.166666666673</v>
      </c>
      <c r="N58" s="40">
        <f t="shared" si="27"/>
        <v>11077.000000000007</v>
      </c>
      <c r="O58" s="40">
        <f t="shared" si="28"/>
        <v>11244.833333333343</v>
      </c>
      <c r="P58" s="40">
        <f t="shared" si="29"/>
        <v>11412.666666666675</v>
      </c>
      <c r="Q58" s="40">
        <f t="shared" si="30"/>
        <v>11748.333333333343</v>
      </c>
      <c r="R58" s="40">
        <f t="shared" si="31"/>
        <v>12587.500000000009</v>
      </c>
      <c r="S58" s="40">
        <f t="shared" si="43"/>
        <v>12755.333333333343</v>
      </c>
      <c r="T58" s="40">
        <f t="shared" si="32"/>
        <v>13426.666666666677</v>
      </c>
      <c r="U58" s="40">
        <f t="shared" si="33"/>
        <v>16783.333333333347</v>
      </c>
      <c r="V58" s="40">
        <f t="shared" si="34"/>
        <v>20140.000000000015</v>
      </c>
      <c r="W58" s="40">
        <f t="shared" si="35"/>
        <v>23496.666666666686</v>
      </c>
      <c r="X58" s="40">
        <f t="shared" si="36"/>
        <v>26853.333333333354</v>
      </c>
      <c r="Y58" s="40">
        <f t="shared" si="37"/>
        <v>33566.666666666693</v>
      </c>
      <c r="Z58" s="24"/>
      <c r="AA58" s="5"/>
    </row>
    <row r="59" spans="1:27" x14ac:dyDescent="0.4">
      <c r="A59" s="47">
        <f t="shared" si="38"/>
        <v>7</v>
      </c>
      <c r="B59" s="40">
        <f t="shared" si="19"/>
        <v>8516.2500000000055</v>
      </c>
      <c r="C59" s="40">
        <f t="shared" si="39"/>
        <v>8705.5000000000055</v>
      </c>
      <c r="D59" s="40">
        <f t="shared" si="40"/>
        <v>9084.0000000000055</v>
      </c>
      <c r="E59" s="40">
        <f t="shared" si="20"/>
        <v>9462.5000000000055</v>
      </c>
      <c r="F59" s="40">
        <f t="shared" si="21"/>
        <v>9841.0000000000055</v>
      </c>
      <c r="G59" s="40">
        <f t="shared" si="22"/>
        <v>10219.500000000007</v>
      </c>
      <c r="H59" s="40">
        <f t="shared" si="23"/>
        <v>10408.750000000007</v>
      </c>
      <c r="I59" s="40">
        <f t="shared" si="24"/>
        <v>10598.000000000005</v>
      </c>
      <c r="J59" s="40">
        <f t="shared" si="41"/>
        <v>10976.500000000005</v>
      </c>
      <c r="K59" s="40">
        <f t="shared" si="42"/>
        <v>11165.750000000007</v>
      </c>
      <c r="L59" s="40">
        <f t="shared" si="25"/>
        <v>11355.000000000007</v>
      </c>
      <c r="M59" s="40">
        <f t="shared" si="26"/>
        <v>12301.250000000007</v>
      </c>
      <c r="N59" s="40">
        <f t="shared" si="27"/>
        <v>12490.500000000007</v>
      </c>
      <c r="O59" s="40">
        <f t="shared" si="28"/>
        <v>12679.750000000007</v>
      </c>
      <c r="P59" s="40">
        <f t="shared" si="29"/>
        <v>12869.000000000007</v>
      </c>
      <c r="Q59" s="40">
        <f t="shared" si="30"/>
        <v>13247.500000000009</v>
      </c>
      <c r="R59" s="40">
        <f t="shared" si="31"/>
        <v>14193.750000000009</v>
      </c>
      <c r="S59" s="40">
        <f t="shared" si="43"/>
        <v>14383.000000000007</v>
      </c>
      <c r="T59" s="40">
        <f t="shared" si="32"/>
        <v>15140.000000000009</v>
      </c>
      <c r="U59" s="40">
        <f t="shared" si="33"/>
        <v>18925.000000000011</v>
      </c>
      <c r="V59" s="40">
        <f t="shared" si="34"/>
        <v>22710.000000000015</v>
      </c>
      <c r="W59" s="40">
        <f t="shared" si="35"/>
        <v>26495.000000000018</v>
      </c>
      <c r="X59" s="40">
        <f t="shared" si="36"/>
        <v>30280.000000000018</v>
      </c>
      <c r="Y59" s="40">
        <f t="shared" si="37"/>
        <v>37850.000000000022</v>
      </c>
      <c r="Z59" s="24"/>
      <c r="AA59" s="5"/>
    </row>
    <row r="60" spans="1:27" x14ac:dyDescent="0.4">
      <c r="A60" s="47">
        <f t="shared" si="38"/>
        <v>8</v>
      </c>
      <c r="B60" s="40">
        <f t="shared" si="19"/>
        <v>9480.0000000000073</v>
      </c>
      <c r="C60" s="40">
        <f t="shared" si="39"/>
        <v>9690.6666666666733</v>
      </c>
      <c r="D60" s="40">
        <f t="shared" si="40"/>
        <v>10112.000000000007</v>
      </c>
      <c r="E60" s="40">
        <f t="shared" si="20"/>
        <v>10533.333333333341</v>
      </c>
      <c r="F60" s="40">
        <f t="shared" si="21"/>
        <v>10954.666666666675</v>
      </c>
      <c r="G60" s="40">
        <f t="shared" si="22"/>
        <v>11376.000000000009</v>
      </c>
      <c r="H60" s="40">
        <f t="shared" si="23"/>
        <v>11586.666666666673</v>
      </c>
      <c r="I60" s="40">
        <f t="shared" si="24"/>
        <v>11797.333333333341</v>
      </c>
      <c r="J60" s="40">
        <f t="shared" si="41"/>
        <v>12218.666666666675</v>
      </c>
      <c r="K60" s="40">
        <f t="shared" si="42"/>
        <v>12429.333333333343</v>
      </c>
      <c r="L60" s="40">
        <f t="shared" si="25"/>
        <v>12640.000000000009</v>
      </c>
      <c r="M60" s="40">
        <f t="shared" si="26"/>
        <v>13693.333333333343</v>
      </c>
      <c r="N60" s="40">
        <f t="shared" si="27"/>
        <v>13904.000000000011</v>
      </c>
      <c r="O60" s="40">
        <f t="shared" si="28"/>
        <v>14114.666666666679</v>
      </c>
      <c r="P60" s="40">
        <f t="shared" si="29"/>
        <v>14325.333333333345</v>
      </c>
      <c r="Q60" s="40">
        <f t="shared" si="30"/>
        <v>14746.666666666677</v>
      </c>
      <c r="R60" s="40">
        <f t="shared" si="31"/>
        <v>15800.000000000013</v>
      </c>
      <c r="S60" s="40">
        <f t="shared" si="43"/>
        <v>16010.666666666679</v>
      </c>
      <c r="T60" s="40">
        <f t="shared" si="32"/>
        <v>16853.333333333347</v>
      </c>
      <c r="U60" s="40">
        <f t="shared" si="33"/>
        <v>21066.666666666682</v>
      </c>
      <c r="V60" s="40">
        <f t="shared" si="34"/>
        <v>25280.000000000018</v>
      </c>
      <c r="W60" s="40">
        <f t="shared" si="35"/>
        <v>29493.333333333354</v>
      </c>
      <c r="X60" s="40">
        <f t="shared" si="36"/>
        <v>33706.666666666693</v>
      </c>
      <c r="Y60" s="40">
        <f t="shared" si="37"/>
        <v>42133.333333333365</v>
      </c>
      <c r="Z60" s="24"/>
      <c r="AA60" s="5"/>
    </row>
    <row r="61" spans="1:27" x14ac:dyDescent="0.4">
      <c r="A61" s="47">
        <v>9</v>
      </c>
      <c r="B61" s="40">
        <f t="shared" si="19"/>
        <v>10443.750000000009</v>
      </c>
      <c r="C61" s="40">
        <f t="shared" si="39"/>
        <v>10675.833333333341</v>
      </c>
      <c r="D61" s="40">
        <f t="shared" si="40"/>
        <v>11140.000000000009</v>
      </c>
      <c r="E61" s="40">
        <f t="shared" si="20"/>
        <v>11604.166666666677</v>
      </c>
      <c r="F61" s="40">
        <f t="shared" si="21"/>
        <v>12068.333333333345</v>
      </c>
      <c r="G61" s="40">
        <f t="shared" si="22"/>
        <v>12532.500000000011</v>
      </c>
      <c r="H61" s="40">
        <f t="shared" si="23"/>
        <v>12764.583333333343</v>
      </c>
      <c r="I61" s="40">
        <f t="shared" si="24"/>
        <v>12996.666666666677</v>
      </c>
      <c r="J61" s="40">
        <f t="shared" si="41"/>
        <v>13460.833333333345</v>
      </c>
      <c r="K61" s="40">
        <f t="shared" si="42"/>
        <v>13692.916666666679</v>
      </c>
      <c r="L61" s="40">
        <f t="shared" si="25"/>
        <v>13925.000000000009</v>
      </c>
      <c r="M61" s="40">
        <f t="shared" si="26"/>
        <v>15085.416666666679</v>
      </c>
      <c r="N61" s="40">
        <f t="shared" si="27"/>
        <v>15317.500000000013</v>
      </c>
      <c r="O61" s="40">
        <f t="shared" si="28"/>
        <v>15549.583333333347</v>
      </c>
      <c r="P61" s="40">
        <f t="shared" si="29"/>
        <v>15781.666666666679</v>
      </c>
      <c r="Q61" s="40">
        <f t="shared" si="30"/>
        <v>16245.833333333345</v>
      </c>
      <c r="R61" s="40">
        <f t="shared" si="31"/>
        <v>17406.250000000015</v>
      </c>
      <c r="S61" s="40">
        <f t="shared" si="43"/>
        <v>17638.333333333347</v>
      </c>
      <c r="T61" s="40">
        <f t="shared" si="32"/>
        <v>18566.666666666682</v>
      </c>
      <c r="U61" s="40">
        <f t="shared" si="33"/>
        <v>23208.333333333354</v>
      </c>
      <c r="V61" s="40">
        <f t="shared" si="34"/>
        <v>27850.000000000018</v>
      </c>
      <c r="W61" s="40">
        <f t="shared" si="35"/>
        <v>32491.66666666669</v>
      </c>
      <c r="X61" s="40">
        <f t="shared" si="36"/>
        <v>37133.333333333365</v>
      </c>
      <c r="Y61" s="40">
        <f t="shared" si="37"/>
        <v>46416.666666666708</v>
      </c>
      <c r="Z61" s="24"/>
      <c r="AA61" s="5"/>
    </row>
    <row r="62" spans="1:27" x14ac:dyDescent="0.4">
      <c r="A62" s="47">
        <v>10</v>
      </c>
      <c r="B62" s="40">
        <f t="shared" si="19"/>
        <v>11407.500000000007</v>
      </c>
      <c r="C62" s="40">
        <f t="shared" si="39"/>
        <v>11661.000000000007</v>
      </c>
      <c r="D62" s="40">
        <f t="shared" si="40"/>
        <v>12168.000000000009</v>
      </c>
      <c r="E62" s="40">
        <f t="shared" si="20"/>
        <v>12675.000000000009</v>
      </c>
      <c r="F62" s="40">
        <f t="shared" si="21"/>
        <v>13182.000000000009</v>
      </c>
      <c r="G62" s="40">
        <f t="shared" si="22"/>
        <v>13689.000000000011</v>
      </c>
      <c r="H62" s="40">
        <f t="shared" si="23"/>
        <v>13942.500000000009</v>
      </c>
      <c r="I62" s="40">
        <f t="shared" si="24"/>
        <v>14196.000000000009</v>
      </c>
      <c r="J62" s="40">
        <f t="shared" si="41"/>
        <v>14703.000000000011</v>
      </c>
      <c r="K62" s="40">
        <f t="shared" si="42"/>
        <v>14956.500000000011</v>
      </c>
      <c r="L62" s="40">
        <f t="shared" si="25"/>
        <v>15210.000000000009</v>
      </c>
      <c r="M62" s="40">
        <f t="shared" si="26"/>
        <v>16477.500000000011</v>
      </c>
      <c r="N62" s="40">
        <f t="shared" si="27"/>
        <v>16731.000000000011</v>
      </c>
      <c r="O62" s="40">
        <f t="shared" si="28"/>
        <v>16984.500000000011</v>
      </c>
      <c r="P62" s="40">
        <f t="shared" si="29"/>
        <v>17238.000000000011</v>
      </c>
      <c r="Q62" s="40">
        <f t="shared" si="30"/>
        <v>17745.000000000011</v>
      </c>
      <c r="R62" s="40">
        <f t="shared" si="31"/>
        <v>19012.500000000015</v>
      </c>
      <c r="S62" s="40">
        <f t="shared" si="43"/>
        <v>19266.000000000015</v>
      </c>
      <c r="T62" s="40">
        <f t="shared" si="32"/>
        <v>20280.000000000015</v>
      </c>
      <c r="U62" s="40">
        <f t="shared" si="33"/>
        <v>25350.000000000018</v>
      </c>
      <c r="V62" s="40">
        <f t="shared" si="34"/>
        <v>30420.000000000018</v>
      </c>
      <c r="W62" s="40">
        <f t="shared" si="35"/>
        <v>35490.000000000022</v>
      </c>
      <c r="X62" s="40">
        <f t="shared" si="36"/>
        <v>40560.000000000029</v>
      </c>
      <c r="Y62" s="40">
        <f t="shared" si="37"/>
        <v>50700.000000000036</v>
      </c>
      <c r="Z62" s="5"/>
      <c r="AA62" s="5"/>
    </row>
    <row r="63" spans="1:27" x14ac:dyDescent="0.4">
      <c r="A63" s="47">
        <v>11</v>
      </c>
      <c r="B63" s="40">
        <f t="shared" si="19"/>
        <v>12371.250000000007</v>
      </c>
      <c r="C63" s="40">
        <f t="shared" si="39"/>
        <v>12646.166666666673</v>
      </c>
      <c r="D63" s="40">
        <f t="shared" si="40"/>
        <v>13196.000000000007</v>
      </c>
      <c r="E63" s="40">
        <f t="shared" si="20"/>
        <v>13745.833333333343</v>
      </c>
      <c r="F63" s="40">
        <f t="shared" si="21"/>
        <v>14295.666666666675</v>
      </c>
      <c r="G63" s="40">
        <f t="shared" si="22"/>
        <v>14845.500000000009</v>
      </c>
      <c r="H63" s="40">
        <f t="shared" si="23"/>
        <v>15120.416666666677</v>
      </c>
      <c r="I63" s="40">
        <f t="shared" si="24"/>
        <v>15395.333333333341</v>
      </c>
      <c r="J63" s="40">
        <f t="shared" si="41"/>
        <v>15945.166666666675</v>
      </c>
      <c r="K63" s="40">
        <f t="shared" si="42"/>
        <v>16220.083333333345</v>
      </c>
      <c r="L63" s="40">
        <f t="shared" si="25"/>
        <v>16495.000000000011</v>
      </c>
      <c r="M63" s="40">
        <f t="shared" si="26"/>
        <v>17869.583333333347</v>
      </c>
      <c r="N63" s="40">
        <f t="shared" si="27"/>
        <v>18144.500000000011</v>
      </c>
      <c r="O63" s="40">
        <f t="shared" si="28"/>
        <v>18419.416666666679</v>
      </c>
      <c r="P63" s="40">
        <f t="shared" si="29"/>
        <v>18694.333333333343</v>
      </c>
      <c r="Q63" s="40">
        <f t="shared" si="30"/>
        <v>19244.166666666679</v>
      </c>
      <c r="R63" s="40">
        <f t="shared" si="31"/>
        <v>20618.750000000015</v>
      </c>
      <c r="S63" s="40">
        <f t="shared" si="43"/>
        <v>20893.666666666679</v>
      </c>
      <c r="T63" s="40">
        <f t="shared" si="32"/>
        <v>21993.333333333347</v>
      </c>
      <c r="U63" s="40">
        <f t="shared" si="33"/>
        <v>27491.666666666686</v>
      </c>
      <c r="V63" s="40">
        <f t="shared" si="34"/>
        <v>32990.000000000022</v>
      </c>
      <c r="W63" s="40">
        <f t="shared" si="35"/>
        <v>38488.333333333358</v>
      </c>
      <c r="X63" s="40">
        <f t="shared" si="36"/>
        <v>43986.666666666693</v>
      </c>
      <c r="Y63" s="40">
        <f t="shared" si="37"/>
        <v>54983.333333333372</v>
      </c>
      <c r="Z63" s="5"/>
      <c r="AA63" s="5"/>
    </row>
    <row r="64" spans="1:27" x14ac:dyDescent="0.4">
      <c r="A64" s="47">
        <v>12</v>
      </c>
      <c r="B64" s="40">
        <f t="shared" si="19"/>
        <v>13335.000000000007</v>
      </c>
      <c r="C64" s="40">
        <f t="shared" si="39"/>
        <v>13631.333333333341</v>
      </c>
      <c r="D64" s="40">
        <f t="shared" si="40"/>
        <v>14224.000000000009</v>
      </c>
      <c r="E64" s="40">
        <f t="shared" si="20"/>
        <v>14816.666666666677</v>
      </c>
      <c r="F64" s="40">
        <f t="shared" si="21"/>
        <v>15409.333333333345</v>
      </c>
      <c r="G64" s="40">
        <f t="shared" si="22"/>
        <v>16002.000000000011</v>
      </c>
      <c r="H64" s="40">
        <f t="shared" si="23"/>
        <v>16298.333333333343</v>
      </c>
      <c r="I64" s="40">
        <f t="shared" si="24"/>
        <v>16594.666666666675</v>
      </c>
      <c r="J64" s="40">
        <f t="shared" si="41"/>
        <v>17187.333333333343</v>
      </c>
      <c r="K64" s="40">
        <f t="shared" si="42"/>
        <v>17483.666666666679</v>
      </c>
      <c r="L64" s="40">
        <f t="shared" si="25"/>
        <v>17780.000000000011</v>
      </c>
      <c r="M64" s="40">
        <f t="shared" si="26"/>
        <v>19261.666666666679</v>
      </c>
      <c r="N64" s="40">
        <f t="shared" si="27"/>
        <v>19558.000000000011</v>
      </c>
      <c r="O64" s="40">
        <f t="shared" si="28"/>
        <v>19854.333333333347</v>
      </c>
      <c r="P64" s="40">
        <f t="shared" si="29"/>
        <v>20150.666666666679</v>
      </c>
      <c r="Q64" s="40">
        <f t="shared" si="30"/>
        <v>20743.333333333347</v>
      </c>
      <c r="R64" s="40">
        <f t="shared" si="31"/>
        <v>22225.000000000015</v>
      </c>
      <c r="S64" s="40">
        <f t="shared" si="43"/>
        <v>22521.333333333347</v>
      </c>
      <c r="T64" s="40">
        <f t="shared" si="32"/>
        <v>23706.666666666682</v>
      </c>
      <c r="U64" s="40">
        <f t="shared" si="33"/>
        <v>29633.333333333354</v>
      </c>
      <c r="V64" s="40">
        <f t="shared" si="34"/>
        <v>35560.000000000022</v>
      </c>
      <c r="W64" s="40">
        <f t="shared" si="35"/>
        <v>41486.666666666693</v>
      </c>
      <c r="X64" s="40">
        <f t="shared" si="36"/>
        <v>47413.333333333365</v>
      </c>
      <c r="Y64" s="40">
        <f t="shared" si="37"/>
        <v>59266.666666666708</v>
      </c>
      <c r="Z64" s="5"/>
      <c r="AA64" s="5"/>
    </row>
    <row r="65" spans="1:27" x14ac:dyDescent="0.4">
      <c r="A65" s="47">
        <v>13</v>
      </c>
      <c r="B65" s="40">
        <f t="shared" si="19"/>
        <v>14298.750000000007</v>
      </c>
      <c r="C65" s="40">
        <f t="shared" si="39"/>
        <v>14616.500000000007</v>
      </c>
      <c r="D65" s="40">
        <f t="shared" si="40"/>
        <v>15252.000000000007</v>
      </c>
      <c r="E65" s="40">
        <f t="shared" si="20"/>
        <v>15887.500000000009</v>
      </c>
      <c r="F65" s="40">
        <f t="shared" si="21"/>
        <v>16523.000000000011</v>
      </c>
      <c r="G65" s="40">
        <f t="shared" si="22"/>
        <v>17158.500000000011</v>
      </c>
      <c r="H65" s="40">
        <f t="shared" si="23"/>
        <v>17476.250000000011</v>
      </c>
      <c r="I65" s="40">
        <f t="shared" si="24"/>
        <v>17794.000000000007</v>
      </c>
      <c r="J65" s="40">
        <f t="shared" si="41"/>
        <v>18429.500000000011</v>
      </c>
      <c r="K65" s="40">
        <f t="shared" si="42"/>
        <v>18747.250000000011</v>
      </c>
      <c r="L65" s="40">
        <f t="shared" si="25"/>
        <v>19065.000000000011</v>
      </c>
      <c r="M65" s="40">
        <f t="shared" si="26"/>
        <v>20653.750000000011</v>
      </c>
      <c r="N65" s="40">
        <f t="shared" si="27"/>
        <v>20971.500000000011</v>
      </c>
      <c r="O65" s="40">
        <f t="shared" si="28"/>
        <v>21289.250000000015</v>
      </c>
      <c r="P65" s="40">
        <f t="shared" si="29"/>
        <v>21607.000000000011</v>
      </c>
      <c r="Q65" s="40">
        <f t="shared" si="30"/>
        <v>22242.500000000015</v>
      </c>
      <c r="R65" s="40">
        <f t="shared" si="31"/>
        <v>23831.250000000015</v>
      </c>
      <c r="S65" s="40">
        <f t="shared" si="43"/>
        <v>24149.000000000011</v>
      </c>
      <c r="T65" s="40">
        <f t="shared" si="32"/>
        <v>25420.000000000015</v>
      </c>
      <c r="U65" s="40">
        <f t="shared" si="33"/>
        <v>31775.000000000018</v>
      </c>
      <c r="V65" s="40">
        <f t="shared" si="34"/>
        <v>38130.000000000022</v>
      </c>
      <c r="W65" s="40">
        <f t="shared" si="35"/>
        <v>44485.000000000029</v>
      </c>
      <c r="X65" s="40">
        <f t="shared" si="36"/>
        <v>50840.000000000029</v>
      </c>
      <c r="Y65" s="40">
        <f t="shared" si="37"/>
        <v>63550.000000000036</v>
      </c>
      <c r="Z65" s="5"/>
      <c r="AA65" s="5"/>
    </row>
    <row r="66" spans="1:27" x14ac:dyDescent="0.4">
      <c r="A66" s="47">
        <v>14</v>
      </c>
      <c r="B66" s="40">
        <f t="shared" si="19"/>
        <v>15262.500000000007</v>
      </c>
      <c r="C66" s="40">
        <f t="shared" si="39"/>
        <v>15601.666666666673</v>
      </c>
      <c r="D66" s="40">
        <f t="shared" si="40"/>
        <v>16280.000000000007</v>
      </c>
      <c r="E66" s="40">
        <f t="shared" si="20"/>
        <v>16958.333333333343</v>
      </c>
      <c r="F66" s="40">
        <f t="shared" si="21"/>
        <v>17636.666666666675</v>
      </c>
      <c r="G66" s="40">
        <f t="shared" si="22"/>
        <v>18315.000000000011</v>
      </c>
      <c r="H66" s="40">
        <f t="shared" si="23"/>
        <v>18654.166666666675</v>
      </c>
      <c r="I66" s="40">
        <f t="shared" si="24"/>
        <v>18993.333333333343</v>
      </c>
      <c r="J66" s="40">
        <f t="shared" si="41"/>
        <v>19671.666666666675</v>
      </c>
      <c r="K66" s="40">
        <f t="shared" si="42"/>
        <v>20010.833333333343</v>
      </c>
      <c r="L66" s="40">
        <f t="shared" si="25"/>
        <v>20350.000000000011</v>
      </c>
      <c r="M66" s="40">
        <f t="shared" si="26"/>
        <v>22045.833333333343</v>
      </c>
      <c r="N66" s="40">
        <f t="shared" si="27"/>
        <v>22385.000000000011</v>
      </c>
      <c r="O66" s="40">
        <f t="shared" si="28"/>
        <v>22724.166666666679</v>
      </c>
      <c r="P66" s="40">
        <f t="shared" si="29"/>
        <v>23063.333333333343</v>
      </c>
      <c r="Q66" s="40">
        <f t="shared" si="30"/>
        <v>23741.666666666682</v>
      </c>
      <c r="R66" s="40">
        <f t="shared" si="31"/>
        <v>25437.500000000015</v>
      </c>
      <c r="S66" s="40">
        <f t="shared" si="43"/>
        <v>25776.666666666679</v>
      </c>
      <c r="T66" s="40">
        <f t="shared" si="32"/>
        <v>27133.333333333347</v>
      </c>
      <c r="U66" s="40">
        <f t="shared" si="33"/>
        <v>33916.666666666686</v>
      </c>
      <c r="V66" s="40">
        <f t="shared" si="34"/>
        <v>40700.000000000022</v>
      </c>
      <c r="W66" s="40">
        <f t="shared" si="35"/>
        <v>47483.333333333365</v>
      </c>
      <c r="X66" s="40">
        <f t="shared" si="36"/>
        <v>54266.666666666693</v>
      </c>
      <c r="Y66" s="40">
        <f t="shared" si="37"/>
        <v>67833.333333333372</v>
      </c>
      <c r="Z66" s="5"/>
      <c r="AA66" s="5"/>
    </row>
    <row r="67" spans="1:27" x14ac:dyDescent="0.4">
      <c r="M67" s="25"/>
      <c r="Q67" s="5"/>
    </row>
    <row r="69" spans="1:27" x14ac:dyDescent="0.4">
      <c r="A69" s="5" t="s">
        <v>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50814-6CE3-4D6A-9FC1-71E23AF46EBF}">
  <dimension ref="A1:P69"/>
  <sheetViews>
    <sheetView topLeftCell="A41" workbookViewId="0">
      <selection activeCell="A69" sqref="A69"/>
    </sheetView>
  </sheetViews>
  <sheetFormatPr defaultRowHeight="14.6" x14ac:dyDescent="0.4"/>
  <cols>
    <col min="1" max="1" width="12.3828125" style="5" customWidth="1"/>
    <col min="2" max="2" width="7.3828125" style="5" customWidth="1"/>
    <col min="3" max="6" width="8.3046875" style="5" customWidth="1"/>
    <col min="7" max="7" width="8" style="5" customWidth="1"/>
    <col min="8" max="8" width="8.3828125" style="5" customWidth="1"/>
    <col min="9" max="10" width="8.3046875" style="5" customWidth="1"/>
    <col min="11" max="11" width="8" style="5" customWidth="1"/>
    <col min="12" max="12" width="7.69140625" style="5" customWidth="1"/>
    <col min="13" max="13" width="7.53515625" style="5" customWidth="1"/>
    <col min="14" max="14" width="8.53515625" style="5" customWidth="1"/>
    <col min="15" max="15" width="9" style="5" customWidth="1"/>
    <col min="16" max="16" width="8.3046875" style="5" customWidth="1"/>
  </cols>
  <sheetData>
    <row r="1" spans="1:16" ht="18.45" x14ac:dyDescent="0.5">
      <c r="A1" s="4" t="s">
        <v>59</v>
      </c>
      <c r="G1" s="6"/>
      <c r="L1" s="6"/>
      <c r="M1" s="6"/>
    </row>
    <row r="2" spans="1:16" ht="18.45" x14ac:dyDescent="0.5">
      <c r="A2" s="19"/>
      <c r="G2" s="6"/>
      <c r="H2" s="8" t="s">
        <v>56</v>
      </c>
      <c r="L2" s="6"/>
      <c r="M2" s="6"/>
    </row>
    <row r="3" spans="1:16" ht="31.75" x14ac:dyDescent="0.45">
      <c r="A3" s="9" t="s">
        <v>57</v>
      </c>
      <c r="B3" s="10">
        <v>0.25</v>
      </c>
      <c r="C3" s="10">
        <v>0.5</v>
      </c>
      <c r="D3" s="10">
        <v>0.75</v>
      </c>
      <c r="E3" s="11">
        <v>1</v>
      </c>
      <c r="F3" s="11">
        <v>1.25</v>
      </c>
      <c r="G3" s="11">
        <v>1.3</v>
      </c>
      <c r="H3" s="10">
        <v>1.33</v>
      </c>
      <c r="I3" s="10">
        <v>1.35</v>
      </c>
      <c r="J3" s="11">
        <v>1.38</v>
      </c>
      <c r="K3" s="11">
        <v>1.5</v>
      </c>
      <c r="L3" s="11">
        <v>1.75</v>
      </c>
      <c r="M3" s="10">
        <v>1.8</v>
      </c>
      <c r="N3" s="10">
        <v>1.85</v>
      </c>
      <c r="O3" s="11">
        <v>2</v>
      </c>
      <c r="P3" s="12"/>
    </row>
    <row r="4" spans="1:16" ht="15.9" x14ac:dyDescent="0.45">
      <c r="A4" s="7">
        <v>1</v>
      </c>
      <c r="B4" s="13">
        <f>$E4*B$3</f>
        <v>4552.5</v>
      </c>
      <c r="C4" s="13">
        <f>$E4*C$3</f>
        <v>9105</v>
      </c>
      <c r="D4" s="13">
        <f>$E4*D$3</f>
        <v>13657.5</v>
      </c>
      <c r="E4" s="14">
        <v>18210</v>
      </c>
      <c r="F4" s="13">
        <f>$E4*F$3</f>
        <v>22762.5</v>
      </c>
      <c r="G4" s="13">
        <f>$E4*G$3</f>
        <v>23673</v>
      </c>
      <c r="H4" s="13">
        <f>$E4*H$3</f>
        <v>24219.300000000003</v>
      </c>
      <c r="I4" s="13">
        <f>$E4*I$3</f>
        <v>24583.5</v>
      </c>
      <c r="J4" s="13">
        <f t="shared" ref="F4:O17" si="0">$E4*J$3</f>
        <v>25129.8</v>
      </c>
      <c r="K4" s="13">
        <f>$E4*K$3</f>
        <v>27315</v>
      </c>
      <c r="L4" s="13">
        <f t="shared" si="0"/>
        <v>31867.5</v>
      </c>
      <c r="M4" s="13">
        <f>$E4*M$3</f>
        <v>32778</v>
      </c>
      <c r="N4" s="13">
        <f t="shared" si="0"/>
        <v>33688.5</v>
      </c>
      <c r="O4" s="13">
        <f>$E4*O$3</f>
        <v>36420</v>
      </c>
    </row>
    <row r="5" spans="1:16" ht="15.9" x14ac:dyDescent="0.45">
      <c r="A5" s="7">
        <f t="shared" ref="A5:A11" si="1">A4+1</f>
        <v>2</v>
      </c>
      <c r="B5" s="13">
        <f t="shared" ref="B5:D17" si="2">$E5*B$3</f>
        <v>6160</v>
      </c>
      <c r="C5" s="13">
        <f t="shared" si="2"/>
        <v>12320</v>
      </c>
      <c r="D5" s="13">
        <f t="shared" si="2"/>
        <v>18480</v>
      </c>
      <c r="E5" s="14">
        <v>24640</v>
      </c>
      <c r="F5" s="13">
        <f t="shared" si="0"/>
        <v>30800</v>
      </c>
      <c r="G5" s="13">
        <f t="shared" si="0"/>
        <v>32032</v>
      </c>
      <c r="H5" s="13">
        <f>$E5*H$3</f>
        <v>32771.200000000004</v>
      </c>
      <c r="I5" s="13">
        <f t="shared" si="0"/>
        <v>33264</v>
      </c>
      <c r="J5" s="13">
        <f>$E5*J$3</f>
        <v>34003.199999999997</v>
      </c>
      <c r="K5" s="13">
        <f t="shared" si="0"/>
        <v>36960</v>
      </c>
      <c r="L5" s="13">
        <f>$E5*L$3</f>
        <v>43120</v>
      </c>
      <c r="M5" s="13">
        <f t="shared" si="0"/>
        <v>44352</v>
      </c>
      <c r="N5" s="13">
        <f>$E5*N$3</f>
        <v>45584</v>
      </c>
      <c r="O5" s="13">
        <f t="shared" si="0"/>
        <v>49280</v>
      </c>
    </row>
    <row r="6" spans="1:16" ht="15.9" x14ac:dyDescent="0.45">
      <c r="A6" s="7">
        <f t="shared" si="1"/>
        <v>3</v>
      </c>
      <c r="B6" s="13">
        <f t="shared" si="2"/>
        <v>7767.5</v>
      </c>
      <c r="C6" s="13">
        <f t="shared" si="2"/>
        <v>15535</v>
      </c>
      <c r="D6" s="13">
        <f t="shared" si="2"/>
        <v>23302.5</v>
      </c>
      <c r="E6" s="14">
        <v>31070</v>
      </c>
      <c r="F6" s="13">
        <f t="shared" si="0"/>
        <v>38837.5</v>
      </c>
      <c r="G6" s="13">
        <f t="shared" si="0"/>
        <v>40391</v>
      </c>
      <c r="H6" s="13">
        <f t="shared" si="0"/>
        <v>41323.100000000006</v>
      </c>
      <c r="I6" s="13">
        <f t="shared" si="0"/>
        <v>41944.5</v>
      </c>
      <c r="J6" s="13">
        <f t="shared" si="0"/>
        <v>42876.6</v>
      </c>
      <c r="K6" s="13">
        <f t="shared" si="0"/>
        <v>46605</v>
      </c>
      <c r="L6" s="13">
        <f t="shared" si="0"/>
        <v>54372.5</v>
      </c>
      <c r="M6" s="13">
        <f t="shared" si="0"/>
        <v>55926</v>
      </c>
      <c r="N6" s="13">
        <f t="shared" si="0"/>
        <v>57479.5</v>
      </c>
      <c r="O6" s="13">
        <f t="shared" si="0"/>
        <v>62140</v>
      </c>
    </row>
    <row r="7" spans="1:16" ht="15.9" x14ac:dyDescent="0.45">
      <c r="A7" s="7">
        <f t="shared" si="1"/>
        <v>4</v>
      </c>
      <c r="B7" s="13">
        <f t="shared" si="2"/>
        <v>9375</v>
      </c>
      <c r="C7" s="13">
        <f t="shared" si="2"/>
        <v>18750</v>
      </c>
      <c r="D7" s="13">
        <f t="shared" si="2"/>
        <v>28125</v>
      </c>
      <c r="E7" s="14">
        <v>37500</v>
      </c>
      <c r="F7" s="13">
        <f t="shared" si="0"/>
        <v>46875</v>
      </c>
      <c r="G7" s="13">
        <f t="shared" si="0"/>
        <v>48750</v>
      </c>
      <c r="H7" s="13">
        <f t="shared" si="0"/>
        <v>49875</v>
      </c>
      <c r="I7" s="13">
        <f t="shared" si="0"/>
        <v>50625</v>
      </c>
      <c r="J7" s="13">
        <f t="shared" si="0"/>
        <v>51749.999999999993</v>
      </c>
      <c r="K7" s="13">
        <f t="shared" si="0"/>
        <v>56250</v>
      </c>
      <c r="L7" s="13">
        <f t="shared" si="0"/>
        <v>65625</v>
      </c>
      <c r="M7" s="13">
        <f t="shared" si="0"/>
        <v>67500</v>
      </c>
      <c r="N7" s="13">
        <f t="shared" si="0"/>
        <v>69375</v>
      </c>
      <c r="O7" s="13">
        <f t="shared" si="0"/>
        <v>75000</v>
      </c>
    </row>
    <row r="8" spans="1:16" ht="15.9" x14ac:dyDescent="0.45">
      <c r="A8" s="7">
        <f t="shared" si="1"/>
        <v>5</v>
      </c>
      <c r="B8" s="13">
        <f t="shared" si="2"/>
        <v>10982.5</v>
      </c>
      <c r="C8" s="13">
        <f t="shared" si="2"/>
        <v>21965</v>
      </c>
      <c r="D8" s="13">
        <f t="shared" si="2"/>
        <v>32947.5</v>
      </c>
      <c r="E8" s="14">
        <v>43930</v>
      </c>
      <c r="F8" s="13">
        <f t="shared" si="0"/>
        <v>54912.5</v>
      </c>
      <c r="G8" s="13">
        <f t="shared" si="0"/>
        <v>57109</v>
      </c>
      <c r="H8" s="13">
        <f t="shared" si="0"/>
        <v>58426.9</v>
      </c>
      <c r="I8" s="13">
        <f t="shared" si="0"/>
        <v>59305.500000000007</v>
      </c>
      <c r="J8" s="13">
        <f t="shared" si="0"/>
        <v>60623.399999999994</v>
      </c>
      <c r="K8" s="13">
        <f t="shared" si="0"/>
        <v>65895</v>
      </c>
      <c r="L8" s="13">
        <f t="shared" si="0"/>
        <v>76877.5</v>
      </c>
      <c r="M8" s="13">
        <f t="shared" si="0"/>
        <v>79074</v>
      </c>
      <c r="N8" s="13">
        <f t="shared" si="0"/>
        <v>81270.5</v>
      </c>
      <c r="O8" s="13">
        <f t="shared" si="0"/>
        <v>87860</v>
      </c>
    </row>
    <row r="9" spans="1:16" ht="15.9" x14ac:dyDescent="0.45">
      <c r="A9" s="7">
        <f t="shared" si="1"/>
        <v>6</v>
      </c>
      <c r="B9" s="13">
        <f t="shared" si="2"/>
        <v>12590</v>
      </c>
      <c r="C9" s="13">
        <f t="shared" si="2"/>
        <v>25180</v>
      </c>
      <c r="D9" s="13">
        <f t="shared" si="2"/>
        <v>37770</v>
      </c>
      <c r="E9" s="14">
        <v>50360</v>
      </c>
      <c r="F9" s="13">
        <f t="shared" si="0"/>
        <v>62950</v>
      </c>
      <c r="G9" s="13">
        <f t="shared" si="0"/>
        <v>65468</v>
      </c>
      <c r="H9" s="13">
        <f t="shared" si="0"/>
        <v>66978.8</v>
      </c>
      <c r="I9" s="13">
        <f t="shared" si="0"/>
        <v>67986</v>
      </c>
      <c r="J9" s="13">
        <f t="shared" si="0"/>
        <v>69496.799999999988</v>
      </c>
      <c r="K9" s="13">
        <f t="shared" si="0"/>
        <v>75540</v>
      </c>
      <c r="L9" s="13">
        <f t="shared" si="0"/>
        <v>88130</v>
      </c>
      <c r="M9" s="13">
        <f t="shared" si="0"/>
        <v>90648</v>
      </c>
      <c r="N9" s="13">
        <f t="shared" si="0"/>
        <v>93166</v>
      </c>
      <c r="O9" s="13">
        <f t="shared" si="0"/>
        <v>100720</v>
      </c>
    </row>
    <row r="10" spans="1:16" ht="15.9" x14ac:dyDescent="0.45">
      <c r="A10" s="7">
        <f t="shared" si="1"/>
        <v>7</v>
      </c>
      <c r="B10" s="13">
        <f t="shared" si="2"/>
        <v>14197.5</v>
      </c>
      <c r="C10" s="13">
        <f t="shared" si="2"/>
        <v>28395</v>
      </c>
      <c r="D10" s="13">
        <f t="shared" si="2"/>
        <v>42592.5</v>
      </c>
      <c r="E10" s="14">
        <v>56790</v>
      </c>
      <c r="F10" s="13">
        <f t="shared" si="0"/>
        <v>70987.5</v>
      </c>
      <c r="G10" s="13">
        <f t="shared" si="0"/>
        <v>73827</v>
      </c>
      <c r="H10" s="13">
        <f t="shared" si="0"/>
        <v>75530.7</v>
      </c>
      <c r="I10" s="13">
        <f t="shared" si="0"/>
        <v>76666.5</v>
      </c>
      <c r="J10" s="13">
        <f t="shared" si="0"/>
        <v>78370.2</v>
      </c>
      <c r="K10" s="13">
        <f t="shared" si="0"/>
        <v>85185</v>
      </c>
      <c r="L10" s="13">
        <f t="shared" si="0"/>
        <v>99382.5</v>
      </c>
      <c r="M10" s="13">
        <f t="shared" si="0"/>
        <v>102222</v>
      </c>
      <c r="N10" s="13">
        <f t="shared" si="0"/>
        <v>105061.5</v>
      </c>
      <c r="O10" s="13">
        <f t="shared" si="0"/>
        <v>113580</v>
      </c>
    </row>
    <row r="11" spans="1:16" ht="15.9" x14ac:dyDescent="0.45">
      <c r="A11" s="7">
        <f t="shared" si="1"/>
        <v>8</v>
      </c>
      <c r="B11" s="13">
        <f t="shared" si="2"/>
        <v>15805</v>
      </c>
      <c r="C11" s="13">
        <f t="shared" si="2"/>
        <v>31610</v>
      </c>
      <c r="D11" s="13">
        <f t="shared" si="2"/>
        <v>47415</v>
      </c>
      <c r="E11" s="14">
        <v>63220</v>
      </c>
      <c r="F11" s="13">
        <f t="shared" si="0"/>
        <v>79025</v>
      </c>
      <c r="G11" s="13">
        <f t="shared" si="0"/>
        <v>82186</v>
      </c>
      <c r="H11" s="13">
        <f t="shared" si="0"/>
        <v>84082.6</v>
      </c>
      <c r="I11" s="13">
        <f t="shared" si="0"/>
        <v>85347</v>
      </c>
      <c r="J11" s="13">
        <f t="shared" si="0"/>
        <v>87243.599999999991</v>
      </c>
      <c r="K11" s="13">
        <f t="shared" si="0"/>
        <v>94830</v>
      </c>
      <c r="L11" s="13">
        <f t="shared" si="0"/>
        <v>110635</v>
      </c>
      <c r="M11" s="13">
        <f t="shared" si="0"/>
        <v>113796</v>
      </c>
      <c r="N11" s="13">
        <f t="shared" si="0"/>
        <v>116957</v>
      </c>
      <c r="O11" s="13">
        <f t="shared" si="0"/>
        <v>126440</v>
      </c>
    </row>
    <row r="12" spans="1:16" ht="15.9" x14ac:dyDescent="0.45">
      <c r="A12" s="7">
        <v>9</v>
      </c>
      <c r="B12" s="13">
        <f t="shared" si="2"/>
        <v>17412.5</v>
      </c>
      <c r="C12" s="13">
        <f t="shared" si="2"/>
        <v>34825</v>
      </c>
      <c r="D12" s="13">
        <f t="shared" si="2"/>
        <v>52237.5</v>
      </c>
      <c r="E12" s="15">
        <v>69650</v>
      </c>
      <c r="F12" s="13">
        <f t="shared" si="0"/>
        <v>87062.5</v>
      </c>
      <c r="G12" s="13">
        <f t="shared" si="0"/>
        <v>90545</v>
      </c>
      <c r="H12" s="13">
        <f t="shared" si="0"/>
        <v>92634.5</v>
      </c>
      <c r="I12" s="13">
        <f t="shared" si="0"/>
        <v>94027.5</v>
      </c>
      <c r="J12" s="13">
        <f t="shared" si="0"/>
        <v>96116.999999999985</v>
      </c>
      <c r="K12" s="13">
        <f t="shared" si="0"/>
        <v>104475</v>
      </c>
      <c r="L12" s="13">
        <f t="shared" si="0"/>
        <v>121887.5</v>
      </c>
      <c r="M12" s="13">
        <f t="shared" si="0"/>
        <v>125370</v>
      </c>
      <c r="N12" s="13">
        <f t="shared" si="0"/>
        <v>128852.5</v>
      </c>
      <c r="O12" s="13">
        <f t="shared" si="0"/>
        <v>139300</v>
      </c>
    </row>
    <row r="13" spans="1:16" ht="15.9" x14ac:dyDescent="0.45">
      <c r="A13" s="7">
        <v>10</v>
      </c>
      <c r="B13" s="13">
        <f t="shared" si="2"/>
        <v>19020</v>
      </c>
      <c r="C13" s="13">
        <f t="shared" si="2"/>
        <v>38040</v>
      </c>
      <c r="D13" s="13">
        <f t="shared" si="2"/>
        <v>57060</v>
      </c>
      <c r="E13" s="15">
        <v>76080</v>
      </c>
      <c r="F13" s="13">
        <f t="shared" si="0"/>
        <v>95100</v>
      </c>
      <c r="G13" s="13">
        <f t="shared" si="0"/>
        <v>98904</v>
      </c>
      <c r="H13" s="13">
        <f t="shared" si="0"/>
        <v>101186.40000000001</v>
      </c>
      <c r="I13" s="13">
        <f t="shared" si="0"/>
        <v>102708</v>
      </c>
      <c r="J13" s="13">
        <f t="shared" si="0"/>
        <v>104990.39999999999</v>
      </c>
      <c r="K13" s="13">
        <f t="shared" si="0"/>
        <v>114120</v>
      </c>
      <c r="L13" s="13">
        <f t="shared" si="0"/>
        <v>133140</v>
      </c>
      <c r="M13" s="13">
        <f t="shared" si="0"/>
        <v>136944</v>
      </c>
      <c r="N13" s="13">
        <f t="shared" si="0"/>
        <v>140748</v>
      </c>
      <c r="O13" s="13">
        <f t="shared" si="0"/>
        <v>152160</v>
      </c>
    </row>
    <row r="14" spans="1:16" ht="15.9" x14ac:dyDescent="0.45">
      <c r="A14" s="7">
        <v>11</v>
      </c>
      <c r="B14" s="13">
        <f t="shared" si="2"/>
        <v>20627.5</v>
      </c>
      <c r="C14" s="13">
        <f t="shared" si="2"/>
        <v>41255</v>
      </c>
      <c r="D14" s="13">
        <f t="shared" si="2"/>
        <v>61882.5</v>
      </c>
      <c r="E14" s="15">
        <v>82510</v>
      </c>
      <c r="F14" s="13">
        <f t="shared" si="0"/>
        <v>103137.5</v>
      </c>
      <c r="G14" s="13">
        <f t="shared" si="0"/>
        <v>107263</v>
      </c>
      <c r="H14" s="13">
        <f t="shared" si="0"/>
        <v>109738.3</v>
      </c>
      <c r="I14" s="13">
        <f t="shared" si="0"/>
        <v>111388.50000000001</v>
      </c>
      <c r="J14" s="13">
        <f t="shared" si="0"/>
        <v>113863.79999999999</v>
      </c>
      <c r="K14" s="13">
        <f t="shared" si="0"/>
        <v>123765</v>
      </c>
      <c r="L14" s="13">
        <f t="shared" si="0"/>
        <v>144392.5</v>
      </c>
      <c r="M14" s="13">
        <f t="shared" si="0"/>
        <v>148518</v>
      </c>
      <c r="N14" s="13">
        <f t="shared" si="0"/>
        <v>152643.5</v>
      </c>
      <c r="O14" s="13">
        <f t="shared" si="0"/>
        <v>165020</v>
      </c>
    </row>
    <row r="15" spans="1:16" ht="15.9" x14ac:dyDescent="0.45">
      <c r="A15" s="7">
        <v>12</v>
      </c>
      <c r="B15" s="13">
        <f t="shared" si="2"/>
        <v>22235</v>
      </c>
      <c r="C15" s="13">
        <f t="shared" si="2"/>
        <v>44470</v>
      </c>
      <c r="D15" s="13">
        <f t="shared" si="2"/>
        <v>66705</v>
      </c>
      <c r="E15" s="15">
        <v>88940</v>
      </c>
      <c r="F15" s="13">
        <f t="shared" si="0"/>
        <v>111175</v>
      </c>
      <c r="G15" s="13">
        <f t="shared" si="0"/>
        <v>115622</v>
      </c>
      <c r="H15" s="13">
        <f t="shared" si="0"/>
        <v>118290.20000000001</v>
      </c>
      <c r="I15" s="13">
        <f t="shared" si="0"/>
        <v>120069.00000000001</v>
      </c>
      <c r="J15" s="13">
        <f t="shared" si="0"/>
        <v>122737.2</v>
      </c>
      <c r="K15" s="13">
        <f t="shared" si="0"/>
        <v>133410</v>
      </c>
      <c r="L15" s="13">
        <f t="shared" si="0"/>
        <v>155645</v>
      </c>
      <c r="M15" s="13">
        <f t="shared" si="0"/>
        <v>160092</v>
      </c>
      <c r="N15" s="13">
        <f t="shared" si="0"/>
        <v>164539</v>
      </c>
      <c r="O15" s="13">
        <f t="shared" si="0"/>
        <v>177880</v>
      </c>
    </row>
    <row r="16" spans="1:16" ht="15.9" x14ac:dyDescent="0.45">
      <c r="A16" s="7">
        <v>13</v>
      </c>
      <c r="B16" s="13">
        <f t="shared" si="2"/>
        <v>23842.5</v>
      </c>
      <c r="C16" s="13">
        <f t="shared" si="2"/>
        <v>47685</v>
      </c>
      <c r="D16" s="13">
        <f t="shared" si="2"/>
        <v>71527.5</v>
      </c>
      <c r="E16" s="15">
        <v>95370</v>
      </c>
      <c r="F16" s="13">
        <f t="shared" si="0"/>
        <v>119212.5</v>
      </c>
      <c r="G16" s="13">
        <f t="shared" si="0"/>
        <v>123981</v>
      </c>
      <c r="H16" s="13">
        <f t="shared" si="0"/>
        <v>126842.1</v>
      </c>
      <c r="I16" s="13">
        <f t="shared" si="0"/>
        <v>128749.50000000001</v>
      </c>
      <c r="J16" s="13">
        <f t="shared" si="0"/>
        <v>131610.59999999998</v>
      </c>
      <c r="K16" s="13">
        <f t="shared" si="0"/>
        <v>143055</v>
      </c>
      <c r="L16" s="13">
        <f t="shared" si="0"/>
        <v>166897.5</v>
      </c>
      <c r="M16" s="13">
        <f t="shared" si="0"/>
        <v>171666</v>
      </c>
      <c r="N16" s="13">
        <f t="shared" si="0"/>
        <v>176434.5</v>
      </c>
      <c r="O16" s="13">
        <f t="shared" si="0"/>
        <v>190740</v>
      </c>
    </row>
    <row r="17" spans="1:16" ht="15.9" x14ac:dyDescent="0.45">
      <c r="A17" s="7">
        <v>14</v>
      </c>
      <c r="B17" s="16">
        <f t="shared" si="2"/>
        <v>25450</v>
      </c>
      <c r="C17" s="16">
        <f t="shared" si="2"/>
        <v>50900</v>
      </c>
      <c r="D17" s="16">
        <f t="shared" si="2"/>
        <v>76350</v>
      </c>
      <c r="E17" s="17">
        <v>101800</v>
      </c>
      <c r="F17" s="16">
        <f t="shared" si="0"/>
        <v>127250</v>
      </c>
      <c r="G17" s="16">
        <f t="shared" si="0"/>
        <v>132340</v>
      </c>
      <c r="H17" s="16">
        <f t="shared" si="0"/>
        <v>135394</v>
      </c>
      <c r="I17" s="16">
        <f t="shared" si="0"/>
        <v>137430</v>
      </c>
      <c r="J17" s="16">
        <f t="shared" si="0"/>
        <v>140484</v>
      </c>
      <c r="K17" s="16">
        <f t="shared" si="0"/>
        <v>152700</v>
      </c>
      <c r="L17" s="16">
        <f t="shared" si="0"/>
        <v>178150</v>
      </c>
      <c r="M17" s="16">
        <f t="shared" si="0"/>
        <v>183240</v>
      </c>
      <c r="N17" s="16">
        <f t="shared" si="0"/>
        <v>188330</v>
      </c>
      <c r="O17" s="16">
        <f t="shared" si="0"/>
        <v>203600</v>
      </c>
    </row>
    <row r="18" spans="1:16" ht="15.9" x14ac:dyDescent="0.45">
      <c r="A18" s="7"/>
      <c r="B18" s="13"/>
      <c r="C18" s="13"/>
      <c r="D18" s="13"/>
      <c r="E18" s="18"/>
      <c r="F18" s="13"/>
      <c r="G18" s="13"/>
      <c r="H18" s="13"/>
      <c r="I18" s="13"/>
      <c r="J18" s="13"/>
      <c r="K18" s="13"/>
      <c r="L18" s="13"/>
      <c r="M18" s="13"/>
      <c r="N18" s="13"/>
      <c r="O18" s="13"/>
    </row>
    <row r="19" spans="1:16" ht="31.75" x14ac:dyDescent="0.45">
      <c r="A19" s="9" t="s">
        <v>57</v>
      </c>
      <c r="B19" s="11">
        <v>2.25</v>
      </c>
      <c r="C19" s="11">
        <v>2.5</v>
      </c>
      <c r="D19" s="11">
        <v>2.75</v>
      </c>
      <c r="E19" s="11">
        <v>3</v>
      </c>
      <c r="F19" s="11">
        <v>3.25</v>
      </c>
      <c r="G19" s="11">
        <v>3.5</v>
      </c>
      <c r="H19" s="11">
        <v>3.75</v>
      </c>
      <c r="I19" s="11">
        <v>4</v>
      </c>
      <c r="J19" s="11">
        <v>5</v>
      </c>
      <c r="K19" s="11">
        <v>6</v>
      </c>
      <c r="L19" s="11">
        <v>7</v>
      </c>
      <c r="M19" s="11">
        <v>8</v>
      </c>
      <c r="N19" s="11">
        <v>10</v>
      </c>
      <c r="O19" s="13"/>
      <c r="P19" s="13"/>
    </row>
    <row r="20" spans="1:16" ht="15.9" x14ac:dyDescent="0.45">
      <c r="A20" s="7">
        <v>1</v>
      </c>
      <c r="B20" s="13">
        <f t="shared" ref="B20:N33" si="3">$E4*B$19</f>
        <v>40972.5</v>
      </c>
      <c r="C20" s="13">
        <f t="shared" si="3"/>
        <v>45525</v>
      </c>
      <c r="D20" s="13">
        <f t="shared" si="3"/>
        <v>50077.5</v>
      </c>
      <c r="E20" s="13">
        <f t="shared" si="3"/>
        <v>54630</v>
      </c>
      <c r="F20" s="13">
        <f t="shared" si="3"/>
        <v>59182.5</v>
      </c>
      <c r="G20" s="13">
        <f t="shared" si="3"/>
        <v>63735</v>
      </c>
      <c r="H20" s="13">
        <f t="shared" si="3"/>
        <v>68287.5</v>
      </c>
      <c r="I20" s="13">
        <f>$E4*I$19</f>
        <v>72840</v>
      </c>
      <c r="J20" s="13">
        <f t="shared" si="3"/>
        <v>91050</v>
      </c>
      <c r="K20" s="13">
        <f t="shared" si="3"/>
        <v>109260</v>
      </c>
      <c r="L20" s="13">
        <f t="shared" si="3"/>
        <v>127470</v>
      </c>
      <c r="M20" s="13">
        <f t="shared" si="3"/>
        <v>145680</v>
      </c>
      <c r="N20" s="13">
        <f>$E4*N$19</f>
        <v>182100</v>
      </c>
      <c r="O20" s="13"/>
      <c r="P20" s="13"/>
    </row>
    <row r="21" spans="1:16" ht="15.9" x14ac:dyDescent="0.45">
      <c r="A21" s="7">
        <f t="shared" ref="A21:A27" si="4">A20+1</f>
        <v>2</v>
      </c>
      <c r="B21" s="13">
        <f t="shared" si="3"/>
        <v>55440</v>
      </c>
      <c r="C21" s="13">
        <f t="shared" si="3"/>
        <v>61600</v>
      </c>
      <c r="D21" s="13">
        <f t="shared" si="3"/>
        <v>67760</v>
      </c>
      <c r="E21" s="13">
        <f t="shared" si="3"/>
        <v>73920</v>
      </c>
      <c r="F21" s="13">
        <f t="shared" si="3"/>
        <v>80080</v>
      </c>
      <c r="G21" s="13">
        <f t="shared" si="3"/>
        <v>86240</v>
      </c>
      <c r="H21" s="13">
        <f t="shared" si="3"/>
        <v>92400</v>
      </c>
      <c r="I21" s="13">
        <f t="shared" si="3"/>
        <v>98560</v>
      </c>
      <c r="J21" s="13">
        <f t="shared" si="3"/>
        <v>123200</v>
      </c>
      <c r="K21" s="13">
        <f t="shared" si="3"/>
        <v>147840</v>
      </c>
      <c r="L21" s="13">
        <f t="shared" si="3"/>
        <v>172480</v>
      </c>
      <c r="M21" s="13">
        <f t="shared" si="3"/>
        <v>197120</v>
      </c>
      <c r="N21" s="13">
        <f t="shared" si="3"/>
        <v>246400</v>
      </c>
      <c r="O21" s="13"/>
      <c r="P21" s="13"/>
    </row>
    <row r="22" spans="1:16" ht="15.9" x14ac:dyDescent="0.45">
      <c r="A22" s="7">
        <f t="shared" si="4"/>
        <v>3</v>
      </c>
      <c r="B22" s="13">
        <f t="shared" si="3"/>
        <v>69907.5</v>
      </c>
      <c r="C22" s="13">
        <f t="shared" si="3"/>
        <v>77675</v>
      </c>
      <c r="D22" s="13">
        <f t="shared" si="3"/>
        <v>85442.5</v>
      </c>
      <c r="E22" s="13">
        <f t="shared" si="3"/>
        <v>93210</v>
      </c>
      <c r="F22" s="13">
        <f t="shared" si="3"/>
        <v>100977.5</v>
      </c>
      <c r="G22" s="13">
        <f t="shared" si="3"/>
        <v>108745</v>
      </c>
      <c r="H22" s="13">
        <f t="shared" si="3"/>
        <v>116512.5</v>
      </c>
      <c r="I22" s="13">
        <f t="shared" si="3"/>
        <v>124280</v>
      </c>
      <c r="J22" s="13">
        <f t="shared" si="3"/>
        <v>155350</v>
      </c>
      <c r="K22" s="13">
        <f t="shared" si="3"/>
        <v>186420</v>
      </c>
      <c r="L22" s="13">
        <f t="shared" si="3"/>
        <v>217490</v>
      </c>
      <c r="M22" s="13">
        <f t="shared" si="3"/>
        <v>248560</v>
      </c>
      <c r="N22" s="13">
        <f t="shared" si="3"/>
        <v>310700</v>
      </c>
      <c r="O22" s="13"/>
      <c r="P22" s="13"/>
    </row>
    <row r="23" spans="1:16" ht="15.9" x14ac:dyDescent="0.45">
      <c r="A23" s="7">
        <f t="shared" si="4"/>
        <v>4</v>
      </c>
      <c r="B23" s="13">
        <f t="shared" si="3"/>
        <v>84375</v>
      </c>
      <c r="C23" s="13">
        <f t="shared" si="3"/>
        <v>93750</v>
      </c>
      <c r="D23" s="13">
        <f t="shared" si="3"/>
        <v>103125</v>
      </c>
      <c r="E23" s="13">
        <f t="shared" si="3"/>
        <v>112500</v>
      </c>
      <c r="F23" s="13">
        <f t="shared" si="3"/>
        <v>121875</v>
      </c>
      <c r="G23" s="13">
        <f t="shared" si="3"/>
        <v>131250</v>
      </c>
      <c r="H23" s="13">
        <f t="shared" si="3"/>
        <v>140625</v>
      </c>
      <c r="I23" s="13">
        <f t="shared" si="3"/>
        <v>150000</v>
      </c>
      <c r="J23" s="13">
        <f t="shared" si="3"/>
        <v>187500</v>
      </c>
      <c r="K23" s="13">
        <f t="shared" si="3"/>
        <v>225000</v>
      </c>
      <c r="L23" s="13">
        <f t="shared" si="3"/>
        <v>262500</v>
      </c>
      <c r="M23" s="13">
        <f t="shared" si="3"/>
        <v>300000</v>
      </c>
      <c r="N23" s="13">
        <f t="shared" si="3"/>
        <v>375000</v>
      </c>
      <c r="O23" s="13"/>
      <c r="P23" s="13"/>
    </row>
    <row r="24" spans="1:16" ht="15.9" x14ac:dyDescent="0.45">
      <c r="A24" s="7">
        <f t="shared" si="4"/>
        <v>5</v>
      </c>
      <c r="B24" s="13">
        <f t="shared" si="3"/>
        <v>98842.5</v>
      </c>
      <c r="C24" s="13">
        <f t="shared" si="3"/>
        <v>109825</v>
      </c>
      <c r="D24" s="13">
        <f t="shared" si="3"/>
        <v>120807.5</v>
      </c>
      <c r="E24" s="13">
        <f t="shared" si="3"/>
        <v>131790</v>
      </c>
      <c r="F24" s="13">
        <f t="shared" si="3"/>
        <v>142772.5</v>
      </c>
      <c r="G24" s="13">
        <f t="shared" si="3"/>
        <v>153755</v>
      </c>
      <c r="H24" s="13">
        <f t="shared" si="3"/>
        <v>164737.5</v>
      </c>
      <c r="I24" s="13">
        <f t="shared" si="3"/>
        <v>175720</v>
      </c>
      <c r="J24" s="13">
        <f t="shared" si="3"/>
        <v>219650</v>
      </c>
      <c r="K24" s="13">
        <f t="shared" si="3"/>
        <v>263580</v>
      </c>
      <c r="L24" s="13">
        <f t="shared" si="3"/>
        <v>307510</v>
      </c>
      <c r="M24" s="13">
        <f t="shared" si="3"/>
        <v>351440</v>
      </c>
      <c r="N24" s="13">
        <f t="shared" si="3"/>
        <v>439300</v>
      </c>
      <c r="O24" s="13"/>
      <c r="P24" s="13"/>
    </row>
    <row r="25" spans="1:16" ht="15.9" x14ac:dyDescent="0.45">
      <c r="A25" s="7">
        <f t="shared" si="4"/>
        <v>6</v>
      </c>
      <c r="B25" s="13">
        <f t="shared" si="3"/>
        <v>113310</v>
      </c>
      <c r="C25" s="13">
        <f t="shared" si="3"/>
        <v>125900</v>
      </c>
      <c r="D25" s="13">
        <f t="shared" si="3"/>
        <v>138490</v>
      </c>
      <c r="E25" s="13">
        <f t="shared" si="3"/>
        <v>151080</v>
      </c>
      <c r="F25" s="13">
        <f t="shared" si="3"/>
        <v>163670</v>
      </c>
      <c r="G25" s="13">
        <f t="shared" si="3"/>
        <v>176260</v>
      </c>
      <c r="H25" s="13">
        <f t="shared" si="3"/>
        <v>188850</v>
      </c>
      <c r="I25" s="13">
        <f t="shared" si="3"/>
        <v>201440</v>
      </c>
      <c r="J25" s="13">
        <f t="shared" si="3"/>
        <v>251800</v>
      </c>
      <c r="K25" s="13">
        <f t="shared" si="3"/>
        <v>302160</v>
      </c>
      <c r="L25" s="13">
        <f t="shared" si="3"/>
        <v>352520</v>
      </c>
      <c r="M25" s="13">
        <f t="shared" si="3"/>
        <v>402880</v>
      </c>
      <c r="N25" s="13">
        <f t="shared" si="3"/>
        <v>503600</v>
      </c>
      <c r="O25" s="13"/>
      <c r="P25" s="13"/>
    </row>
    <row r="26" spans="1:16" ht="15.9" x14ac:dyDescent="0.45">
      <c r="A26" s="7">
        <f t="shared" si="4"/>
        <v>7</v>
      </c>
      <c r="B26" s="13">
        <f t="shared" si="3"/>
        <v>127777.5</v>
      </c>
      <c r="C26" s="13">
        <f t="shared" si="3"/>
        <v>141975</v>
      </c>
      <c r="D26" s="13">
        <f t="shared" si="3"/>
        <v>156172.5</v>
      </c>
      <c r="E26" s="13">
        <f t="shared" si="3"/>
        <v>170370</v>
      </c>
      <c r="F26" s="13">
        <f t="shared" si="3"/>
        <v>184567.5</v>
      </c>
      <c r="G26" s="13">
        <f t="shared" si="3"/>
        <v>198765</v>
      </c>
      <c r="H26" s="13">
        <f t="shared" si="3"/>
        <v>212962.5</v>
      </c>
      <c r="I26" s="13">
        <f t="shared" si="3"/>
        <v>227160</v>
      </c>
      <c r="J26" s="13">
        <f t="shared" si="3"/>
        <v>283950</v>
      </c>
      <c r="K26" s="13">
        <f t="shared" si="3"/>
        <v>340740</v>
      </c>
      <c r="L26" s="13">
        <f t="shared" si="3"/>
        <v>397530</v>
      </c>
      <c r="M26" s="13">
        <f t="shared" si="3"/>
        <v>454320</v>
      </c>
      <c r="N26" s="13">
        <f t="shared" si="3"/>
        <v>567900</v>
      </c>
      <c r="O26" s="13"/>
      <c r="P26" s="13"/>
    </row>
    <row r="27" spans="1:16" ht="15.9" x14ac:dyDescent="0.45">
      <c r="A27" s="7">
        <f t="shared" si="4"/>
        <v>8</v>
      </c>
      <c r="B27" s="13">
        <f t="shared" si="3"/>
        <v>142245</v>
      </c>
      <c r="C27" s="13">
        <f t="shared" si="3"/>
        <v>158050</v>
      </c>
      <c r="D27" s="13">
        <f t="shared" si="3"/>
        <v>173855</v>
      </c>
      <c r="E27" s="13">
        <f t="shared" si="3"/>
        <v>189660</v>
      </c>
      <c r="F27" s="13">
        <f t="shared" si="3"/>
        <v>205465</v>
      </c>
      <c r="G27" s="13">
        <f t="shared" si="3"/>
        <v>221270</v>
      </c>
      <c r="H27" s="13">
        <f t="shared" si="3"/>
        <v>237075</v>
      </c>
      <c r="I27" s="13">
        <f t="shared" si="3"/>
        <v>252880</v>
      </c>
      <c r="J27" s="13">
        <f t="shared" si="3"/>
        <v>316100</v>
      </c>
      <c r="K27" s="13">
        <f t="shared" si="3"/>
        <v>379320</v>
      </c>
      <c r="L27" s="13">
        <f t="shared" si="3"/>
        <v>442540</v>
      </c>
      <c r="M27" s="13">
        <f t="shared" si="3"/>
        <v>505760</v>
      </c>
      <c r="N27" s="13">
        <f t="shared" si="3"/>
        <v>632200</v>
      </c>
      <c r="O27" s="13"/>
      <c r="P27" s="13"/>
    </row>
    <row r="28" spans="1:16" ht="15.9" x14ac:dyDescent="0.45">
      <c r="A28" s="7">
        <v>9</v>
      </c>
      <c r="B28" s="13">
        <f t="shared" si="3"/>
        <v>156712.5</v>
      </c>
      <c r="C28" s="13">
        <f t="shared" si="3"/>
        <v>174125</v>
      </c>
      <c r="D28" s="13">
        <f t="shared" si="3"/>
        <v>191537.5</v>
      </c>
      <c r="E28" s="13">
        <f t="shared" si="3"/>
        <v>208950</v>
      </c>
      <c r="F28" s="13">
        <f t="shared" si="3"/>
        <v>226362.5</v>
      </c>
      <c r="G28" s="13">
        <f t="shared" si="3"/>
        <v>243775</v>
      </c>
      <c r="H28" s="13">
        <f t="shared" si="3"/>
        <v>261187.5</v>
      </c>
      <c r="I28" s="13">
        <f t="shared" si="3"/>
        <v>278600</v>
      </c>
      <c r="J28" s="13">
        <f t="shared" si="3"/>
        <v>348250</v>
      </c>
      <c r="K28" s="13">
        <f t="shared" si="3"/>
        <v>417900</v>
      </c>
      <c r="L28" s="13">
        <f t="shared" si="3"/>
        <v>487550</v>
      </c>
      <c r="M28" s="13">
        <f t="shared" si="3"/>
        <v>557200</v>
      </c>
      <c r="N28" s="13">
        <f t="shared" si="3"/>
        <v>696500</v>
      </c>
      <c r="O28" s="13"/>
      <c r="P28" s="13"/>
    </row>
    <row r="29" spans="1:16" ht="15.9" x14ac:dyDescent="0.45">
      <c r="A29" s="7">
        <v>10</v>
      </c>
      <c r="B29" s="13">
        <f t="shared" si="3"/>
        <v>171180</v>
      </c>
      <c r="C29" s="13">
        <f t="shared" si="3"/>
        <v>190200</v>
      </c>
      <c r="D29" s="13">
        <f t="shared" si="3"/>
        <v>209220</v>
      </c>
      <c r="E29" s="13">
        <f t="shared" si="3"/>
        <v>228240</v>
      </c>
      <c r="F29" s="13">
        <f t="shared" si="3"/>
        <v>247260</v>
      </c>
      <c r="G29" s="13">
        <f t="shared" si="3"/>
        <v>266280</v>
      </c>
      <c r="H29" s="13">
        <f t="shared" si="3"/>
        <v>285300</v>
      </c>
      <c r="I29" s="13">
        <f t="shared" si="3"/>
        <v>304320</v>
      </c>
      <c r="J29" s="13">
        <f t="shared" si="3"/>
        <v>380400</v>
      </c>
      <c r="K29" s="13">
        <f t="shared" si="3"/>
        <v>456480</v>
      </c>
      <c r="L29" s="13">
        <f t="shared" si="3"/>
        <v>532560</v>
      </c>
      <c r="M29" s="13">
        <f t="shared" si="3"/>
        <v>608640</v>
      </c>
      <c r="N29" s="13">
        <f t="shared" si="3"/>
        <v>760800</v>
      </c>
      <c r="O29" s="13"/>
      <c r="P29" s="13"/>
    </row>
    <row r="30" spans="1:16" ht="15.9" x14ac:dyDescent="0.45">
      <c r="A30" s="7">
        <v>11</v>
      </c>
      <c r="B30" s="13">
        <f t="shared" si="3"/>
        <v>185647.5</v>
      </c>
      <c r="C30" s="13">
        <f t="shared" si="3"/>
        <v>206275</v>
      </c>
      <c r="D30" s="13">
        <f t="shared" si="3"/>
        <v>226902.5</v>
      </c>
      <c r="E30" s="13">
        <f t="shared" si="3"/>
        <v>247530</v>
      </c>
      <c r="F30" s="13">
        <f t="shared" si="3"/>
        <v>268157.5</v>
      </c>
      <c r="G30" s="13">
        <f t="shared" si="3"/>
        <v>288785</v>
      </c>
      <c r="H30" s="13">
        <f t="shared" si="3"/>
        <v>309412.5</v>
      </c>
      <c r="I30" s="13">
        <f t="shared" si="3"/>
        <v>330040</v>
      </c>
      <c r="J30" s="13">
        <f t="shared" si="3"/>
        <v>412550</v>
      </c>
      <c r="K30" s="13">
        <f t="shared" si="3"/>
        <v>495060</v>
      </c>
      <c r="L30" s="13">
        <f t="shared" si="3"/>
        <v>577570</v>
      </c>
      <c r="M30" s="13">
        <f t="shared" si="3"/>
        <v>660080</v>
      </c>
      <c r="N30" s="13">
        <f t="shared" si="3"/>
        <v>825100</v>
      </c>
      <c r="O30" s="13"/>
      <c r="P30" s="13"/>
    </row>
    <row r="31" spans="1:16" ht="15.9" x14ac:dyDescent="0.45">
      <c r="A31" s="7">
        <v>12</v>
      </c>
      <c r="B31" s="13">
        <f t="shared" si="3"/>
        <v>200115</v>
      </c>
      <c r="C31" s="13">
        <f t="shared" si="3"/>
        <v>222350</v>
      </c>
      <c r="D31" s="13">
        <f t="shared" si="3"/>
        <v>244585</v>
      </c>
      <c r="E31" s="13">
        <f t="shared" si="3"/>
        <v>266820</v>
      </c>
      <c r="F31" s="13">
        <f t="shared" si="3"/>
        <v>289055</v>
      </c>
      <c r="G31" s="13">
        <f t="shared" si="3"/>
        <v>311290</v>
      </c>
      <c r="H31" s="13">
        <f t="shared" si="3"/>
        <v>333525</v>
      </c>
      <c r="I31" s="13">
        <f t="shared" si="3"/>
        <v>355760</v>
      </c>
      <c r="J31" s="13">
        <f t="shared" si="3"/>
        <v>444700</v>
      </c>
      <c r="K31" s="13">
        <f t="shared" si="3"/>
        <v>533640</v>
      </c>
      <c r="L31" s="13">
        <f t="shared" si="3"/>
        <v>622580</v>
      </c>
      <c r="M31" s="13">
        <f t="shared" si="3"/>
        <v>711520</v>
      </c>
      <c r="N31" s="13">
        <f t="shared" si="3"/>
        <v>889400</v>
      </c>
      <c r="O31" s="13"/>
      <c r="P31" s="13"/>
    </row>
    <row r="32" spans="1:16" ht="15.9" x14ac:dyDescent="0.45">
      <c r="A32" s="7">
        <v>13</v>
      </c>
      <c r="B32" s="13">
        <f t="shared" si="3"/>
        <v>214582.5</v>
      </c>
      <c r="C32" s="13">
        <f t="shared" si="3"/>
        <v>238425</v>
      </c>
      <c r="D32" s="13">
        <f t="shared" si="3"/>
        <v>262267.5</v>
      </c>
      <c r="E32" s="13">
        <f t="shared" si="3"/>
        <v>286110</v>
      </c>
      <c r="F32" s="13">
        <f t="shared" si="3"/>
        <v>309952.5</v>
      </c>
      <c r="G32" s="13">
        <f t="shared" si="3"/>
        <v>333795</v>
      </c>
      <c r="H32" s="13">
        <f t="shared" si="3"/>
        <v>357637.5</v>
      </c>
      <c r="I32" s="13">
        <f t="shared" si="3"/>
        <v>381480</v>
      </c>
      <c r="J32" s="13">
        <f t="shared" si="3"/>
        <v>476850</v>
      </c>
      <c r="K32" s="13">
        <f t="shared" si="3"/>
        <v>572220</v>
      </c>
      <c r="L32" s="13">
        <f t="shared" si="3"/>
        <v>667590</v>
      </c>
      <c r="M32" s="13">
        <f t="shared" si="3"/>
        <v>762960</v>
      </c>
      <c r="N32" s="13">
        <f t="shared" si="3"/>
        <v>953700</v>
      </c>
      <c r="O32" s="13"/>
      <c r="P32" s="13"/>
    </row>
    <row r="33" spans="1:16" ht="15.9" x14ac:dyDescent="0.45">
      <c r="A33" s="7">
        <v>14</v>
      </c>
      <c r="B33" s="16">
        <f t="shared" si="3"/>
        <v>229050</v>
      </c>
      <c r="C33" s="16">
        <f t="shared" si="3"/>
        <v>254500</v>
      </c>
      <c r="D33" s="16">
        <f t="shared" si="3"/>
        <v>279950</v>
      </c>
      <c r="E33" s="16">
        <f t="shared" si="3"/>
        <v>305400</v>
      </c>
      <c r="F33" s="16">
        <f t="shared" si="3"/>
        <v>330850</v>
      </c>
      <c r="G33" s="16">
        <f t="shared" si="3"/>
        <v>356300</v>
      </c>
      <c r="H33" s="16">
        <f t="shared" si="3"/>
        <v>381750</v>
      </c>
      <c r="I33" s="16">
        <f t="shared" si="3"/>
        <v>407200</v>
      </c>
      <c r="J33" s="16">
        <f t="shared" si="3"/>
        <v>509000</v>
      </c>
      <c r="K33" s="16">
        <f t="shared" si="3"/>
        <v>610800</v>
      </c>
      <c r="L33" s="16">
        <f t="shared" si="3"/>
        <v>712600</v>
      </c>
      <c r="M33" s="16">
        <f t="shared" si="3"/>
        <v>814400</v>
      </c>
      <c r="N33" s="16">
        <f t="shared" si="3"/>
        <v>1018000</v>
      </c>
      <c r="O33" s="13"/>
      <c r="P33" s="13"/>
    </row>
    <row r="34" spans="1:16" ht="18.45" x14ac:dyDescent="0.5">
      <c r="A34" s="4" t="s">
        <v>59</v>
      </c>
      <c r="B34" s="13"/>
      <c r="C34" s="13"/>
      <c r="D34" s="13"/>
      <c r="E34" s="18"/>
      <c r="F34" s="13"/>
      <c r="G34" s="13"/>
      <c r="H34" s="13"/>
      <c r="I34" s="13"/>
      <c r="J34" s="13"/>
      <c r="K34" s="13"/>
      <c r="L34" s="13"/>
      <c r="M34" s="13"/>
      <c r="N34" s="13"/>
      <c r="O34" s="13"/>
      <c r="P34" s="13"/>
    </row>
    <row r="35" spans="1:16" ht="18.45" x14ac:dyDescent="0.5">
      <c r="A35" s="19"/>
      <c r="H35" s="8" t="s">
        <v>58</v>
      </c>
      <c r="L35" s="21"/>
      <c r="M35" s="21"/>
    </row>
    <row r="36" spans="1:16" ht="31.75" x14ac:dyDescent="0.45">
      <c r="A36" s="9" t="s">
        <v>57</v>
      </c>
      <c r="B36" s="10">
        <f>B3</f>
        <v>0.25</v>
      </c>
      <c r="C36" s="10">
        <f>C3</f>
        <v>0.5</v>
      </c>
      <c r="D36" s="10">
        <f>D3</f>
        <v>0.75</v>
      </c>
      <c r="E36" s="10">
        <f>E3</f>
        <v>1</v>
      </c>
      <c r="F36" s="10">
        <f>F3</f>
        <v>1.25</v>
      </c>
      <c r="G36" s="10">
        <v>1.3</v>
      </c>
      <c r="H36" s="22">
        <v>1.33</v>
      </c>
      <c r="I36" s="22">
        <v>1.35</v>
      </c>
      <c r="J36" s="10">
        <v>1.38</v>
      </c>
      <c r="K36" s="10">
        <f>K3</f>
        <v>1.5</v>
      </c>
      <c r="L36" s="10">
        <f>L3</f>
        <v>1.75</v>
      </c>
      <c r="M36" s="22">
        <v>1.8</v>
      </c>
      <c r="N36" s="22">
        <v>1.85</v>
      </c>
      <c r="O36" s="10">
        <f>O3</f>
        <v>2</v>
      </c>
      <c r="P36" s="12"/>
    </row>
    <row r="37" spans="1:16" ht="15.9" x14ac:dyDescent="0.45">
      <c r="A37" s="7">
        <v>1</v>
      </c>
      <c r="B37" s="13">
        <f t="shared" ref="B37:O50" si="5">B4/12</f>
        <v>379.375</v>
      </c>
      <c r="C37" s="13">
        <f t="shared" si="5"/>
        <v>758.75</v>
      </c>
      <c r="D37" s="13">
        <f t="shared" si="5"/>
        <v>1138.125</v>
      </c>
      <c r="E37" s="14">
        <f t="shared" si="5"/>
        <v>1517.5</v>
      </c>
      <c r="F37" s="13">
        <f t="shared" si="5"/>
        <v>1896.875</v>
      </c>
      <c r="G37" s="13">
        <f t="shared" si="5"/>
        <v>1972.75</v>
      </c>
      <c r="H37" s="13">
        <f t="shared" si="5"/>
        <v>2018.2750000000003</v>
      </c>
      <c r="I37" s="13">
        <f t="shared" si="5"/>
        <v>2048.625</v>
      </c>
      <c r="J37" s="13">
        <f t="shared" si="5"/>
        <v>2094.15</v>
      </c>
      <c r="K37" s="13">
        <f t="shared" si="5"/>
        <v>2276.25</v>
      </c>
      <c r="L37" s="13">
        <f t="shared" si="5"/>
        <v>2655.625</v>
      </c>
      <c r="M37" s="13">
        <f t="shared" si="5"/>
        <v>2731.5</v>
      </c>
      <c r="N37" s="13">
        <f t="shared" si="5"/>
        <v>2807.375</v>
      </c>
      <c r="O37" s="13">
        <f t="shared" si="5"/>
        <v>3035</v>
      </c>
    </row>
    <row r="38" spans="1:16" ht="15.9" x14ac:dyDescent="0.45">
      <c r="A38" s="7">
        <f t="shared" ref="A38:A44" si="6">A37+1</f>
        <v>2</v>
      </c>
      <c r="B38" s="13">
        <f t="shared" si="5"/>
        <v>513.33333333333337</v>
      </c>
      <c r="C38" s="13">
        <f t="shared" si="5"/>
        <v>1026.6666666666667</v>
      </c>
      <c r="D38" s="13">
        <f t="shared" si="5"/>
        <v>1540</v>
      </c>
      <c r="E38" s="14">
        <f t="shared" si="5"/>
        <v>2053.3333333333335</v>
      </c>
      <c r="F38" s="13">
        <f t="shared" si="5"/>
        <v>2566.6666666666665</v>
      </c>
      <c r="G38" s="13">
        <f t="shared" si="5"/>
        <v>2669.3333333333335</v>
      </c>
      <c r="H38" s="13">
        <f t="shared" si="5"/>
        <v>2730.9333333333338</v>
      </c>
      <c r="I38" s="13">
        <f t="shared" si="5"/>
        <v>2772</v>
      </c>
      <c r="J38" s="13">
        <f t="shared" si="5"/>
        <v>2833.6</v>
      </c>
      <c r="K38" s="13">
        <f t="shared" si="5"/>
        <v>3080</v>
      </c>
      <c r="L38" s="13">
        <f t="shared" si="5"/>
        <v>3593.3333333333335</v>
      </c>
      <c r="M38" s="13">
        <f t="shared" si="5"/>
        <v>3696</v>
      </c>
      <c r="N38" s="13">
        <f t="shared" si="5"/>
        <v>3798.6666666666665</v>
      </c>
      <c r="O38" s="13">
        <f t="shared" si="5"/>
        <v>4106.666666666667</v>
      </c>
    </row>
    <row r="39" spans="1:16" ht="15.9" x14ac:dyDescent="0.45">
      <c r="A39" s="7">
        <f t="shared" si="6"/>
        <v>3</v>
      </c>
      <c r="B39" s="13">
        <f t="shared" si="5"/>
        <v>647.29166666666663</v>
      </c>
      <c r="C39" s="13">
        <f t="shared" si="5"/>
        <v>1294.5833333333333</v>
      </c>
      <c r="D39" s="13">
        <f t="shared" si="5"/>
        <v>1941.875</v>
      </c>
      <c r="E39" s="14">
        <f t="shared" si="5"/>
        <v>2589.1666666666665</v>
      </c>
      <c r="F39" s="13">
        <f t="shared" si="5"/>
        <v>3236.4583333333335</v>
      </c>
      <c r="G39" s="13">
        <f t="shared" si="5"/>
        <v>3365.9166666666665</v>
      </c>
      <c r="H39" s="13">
        <f t="shared" si="5"/>
        <v>3443.5916666666672</v>
      </c>
      <c r="I39" s="13">
        <f t="shared" si="5"/>
        <v>3495.375</v>
      </c>
      <c r="J39" s="13">
        <f t="shared" si="5"/>
        <v>3573.0499999999997</v>
      </c>
      <c r="K39" s="13">
        <f t="shared" si="5"/>
        <v>3883.75</v>
      </c>
      <c r="L39" s="13">
        <f t="shared" si="5"/>
        <v>4531.041666666667</v>
      </c>
      <c r="M39" s="13">
        <f t="shared" si="5"/>
        <v>4660.5</v>
      </c>
      <c r="N39" s="13">
        <f t="shared" si="5"/>
        <v>4789.958333333333</v>
      </c>
      <c r="O39" s="13">
        <f t="shared" si="5"/>
        <v>5178.333333333333</v>
      </c>
    </row>
    <row r="40" spans="1:16" ht="15.9" x14ac:dyDescent="0.45">
      <c r="A40" s="7">
        <f t="shared" si="6"/>
        <v>4</v>
      </c>
      <c r="B40" s="13">
        <f t="shared" si="5"/>
        <v>781.25</v>
      </c>
      <c r="C40" s="13">
        <f t="shared" si="5"/>
        <v>1562.5</v>
      </c>
      <c r="D40" s="13">
        <f t="shared" si="5"/>
        <v>2343.75</v>
      </c>
      <c r="E40" s="14">
        <f t="shared" si="5"/>
        <v>3125</v>
      </c>
      <c r="F40" s="13">
        <f t="shared" si="5"/>
        <v>3906.25</v>
      </c>
      <c r="G40" s="13">
        <f t="shared" si="5"/>
        <v>4062.5</v>
      </c>
      <c r="H40" s="13">
        <f t="shared" si="5"/>
        <v>4156.25</v>
      </c>
      <c r="I40" s="13">
        <f t="shared" si="5"/>
        <v>4218.75</v>
      </c>
      <c r="J40" s="13">
        <f t="shared" si="5"/>
        <v>4312.4999999999991</v>
      </c>
      <c r="K40" s="13">
        <f t="shared" si="5"/>
        <v>4687.5</v>
      </c>
      <c r="L40" s="13">
        <f t="shared" si="5"/>
        <v>5468.75</v>
      </c>
      <c r="M40" s="13">
        <f t="shared" si="5"/>
        <v>5625</v>
      </c>
      <c r="N40" s="13">
        <f t="shared" si="5"/>
        <v>5781.25</v>
      </c>
      <c r="O40" s="13">
        <f t="shared" si="5"/>
        <v>6250</v>
      </c>
    </row>
    <row r="41" spans="1:16" ht="15.9" x14ac:dyDescent="0.45">
      <c r="A41" s="7">
        <f t="shared" si="6"/>
        <v>5</v>
      </c>
      <c r="B41" s="13">
        <f t="shared" si="5"/>
        <v>915.20833333333337</v>
      </c>
      <c r="C41" s="13">
        <f t="shared" si="5"/>
        <v>1830.4166666666667</v>
      </c>
      <c r="D41" s="13">
        <f t="shared" si="5"/>
        <v>2745.625</v>
      </c>
      <c r="E41" s="14">
        <f t="shared" si="5"/>
        <v>3660.8333333333335</v>
      </c>
      <c r="F41" s="13">
        <f t="shared" si="5"/>
        <v>4576.041666666667</v>
      </c>
      <c r="G41" s="13">
        <f t="shared" si="5"/>
        <v>4759.083333333333</v>
      </c>
      <c r="H41" s="13">
        <f t="shared" si="5"/>
        <v>4868.9083333333338</v>
      </c>
      <c r="I41" s="13">
        <f t="shared" si="5"/>
        <v>4942.1250000000009</v>
      </c>
      <c r="J41" s="13">
        <f t="shared" si="5"/>
        <v>5051.95</v>
      </c>
      <c r="K41" s="13">
        <f t="shared" si="5"/>
        <v>5491.25</v>
      </c>
      <c r="L41" s="13">
        <f t="shared" si="5"/>
        <v>6406.458333333333</v>
      </c>
      <c r="M41" s="13">
        <f t="shared" si="5"/>
        <v>6589.5</v>
      </c>
      <c r="N41" s="13">
        <f t="shared" si="5"/>
        <v>6772.541666666667</v>
      </c>
      <c r="O41" s="13">
        <f t="shared" si="5"/>
        <v>7321.666666666667</v>
      </c>
    </row>
    <row r="42" spans="1:16" ht="15.9" x14ac:dyDescent="0.45">
      <c r="A42" s="7">
        <f t="shared" si="6"/>
        <v>6</v>
      </c>
      <c r="B42" s="13">
        <f t="shared" si="5"/>
        <v>1049.1666666666667</v>
      </c>
      <c r="C42" s="13">
        <f t="shared" si="5"/>
        <v>2098.3333333333335</v>
      </c>
      <c r="D42" s="13">
        <f t="shared" si="5"/>
        <v>3147.5</v>
      </c>
      <c r="E42" s="14">
        <f t="shared" si="5"/>
        <v>4196.666666666667</v>
      </c>
      <c r="F42" s="13">
        <f t="shared" si="5"/>
        <v>5245.833333333333</v>
      </c>
      <c r="G42" s="13">
        <f t="shared" si="5"/>
        <v>5455.666666666667</v>
      </c>
      <c r="H42" s="13">
        <f t="shared" si="5"/>
        <v>5581.5666666666666</v>
      </c>
      <c r="I42" s="13">
        <f t="shared" si="5"/>
        <v>5665.5</v>
      </c>
      <c r="J42" s="13">
        <f t="shared" si="5"/>
        <v>5791.3999999999987</v>
      </c>
      <c r="K42" s="13">
        <f t="shared" si="5"/>
        <v>6295</v>
      </c>
      <c r="L42" s="13">
        <f t="shared" si="5"/>
        <v>7344.166666666667</v>
      </c>
      <c r="M42" s="13">
        <f t="shared" si="5"/>
        <v>7554</v>
      </c>
      <c r="N42" s="13">
        <f t="shared" si="5"/>
        <v>7763.833333333333</v>
      </c>
      <c r="O42" s="13">
        <f t="shared" si="5"/>
        <v>8393.3333333333339</v>
      </c>
    </row>
    <row r="43" spans="1:16" ht="15.9" x14ac:dyDescent="0.45">
      <c r="A43" s="7">
        <f t="shared" si="6"/>
        <v>7</v>
      </c>
      <c r="B43" s="13">
        <f t="shared" si="5"/>
        <v>1183.125</v>
      </c>
      <c r="C43" s="13">
        <f t="shared" si="5"/>
        <v>2366.25</v>
      </c>
      <c r="D43" s="13">
        <f t="shared" si="5"/>
        <v>3549.375</v>
      </c>
      <c r="E43" s="14">
        <f t="shared" si="5"/>
        <v>4732.5</v>
      </c>
      <c r="F43" s="13">
        <f t="shared" si="5"/>
        <v>5915.625</v>
      </c>
      <c r="G43" s="13">
        <f t="shared" si="5"/>
        <v>6152.25</v>
      </c>
      <c r="H43" s="13">
        <f t="shared" si="5"/>
        <v>6294.2249999999995</v>
      </c>
      <c r="I43" s="13">
        <f t="shared" si="5"/>
        <v>6388.875</v>
      </c>
      <c r="J43" s="13">
        <f t="shared" si="5"/>
        <v>6530.8499999999995</v>
      </c>
      <c r="K43" s="13">
        <f t="shared" si="5"/>
        <v>7098.75</v>
      </c>
      <c r="L43" s="13">
        <f t="shared" si="5"/>
        <v>8281.875</v>
      </c>
      <c r="M43" s="13">
        <f t="shared" si="5"/>
        <v>8518.5</v>
      </c>
      <c r="N43" s="13">
        <f t="shared" si="5"/>
        <v>8755.125</v>
      </c>
      <c r="O43" s="13">
        <f t="shared" si="5"/>
        <v>9465</v>
      </c>
    </row>
    <row r="44" spans="1:16" ht="15.9" x14ac:dyDescent="0.45">
      <c r="A44" s="7">
        <f t="shared" si="6"/>
        <v>8</v>
      </c>
      <c r="B44" s="13">
        <f t="shared" si="5"/>
        <v>1317.0833333333333</v>
      </c>
      <c r="C44" s="13">
        <f t="shared" si="5"/>
        <v>2634.1666666666665</v>
      </c>
      <c r="D44" s="13">
        <f t="shared" si="5"/>
        <v>3951.25</v>
      </c>
      <c r="E44" s="14">
        <f t="shared" si="5"/>
        <v>5268.333333333333</v>
      </c>
      <c r="F44" s="13">
        <f t="shared" si="5"/>
        <v>6585.416666666667</v>
      </c>
      <c r="G44" s="13">
        <f t="shared" si="5"/>
        <v>6848.833333333333</v>
      </c>
      <c r="H44" s="13">
        <f t="shared" si="5"/>
        <v>7006.8833333333341</v>
      </c>
      <c r="I44" s="13">
        <f t="shared" si="5"/>
        <v>7112.25</v>
      </c>
      <c r="J44" s="13">
        <f t="shared" si="5"/>
        <v>7270.2999999999993</v>
      </c>
      <c r="K44" s="13">
        <f t="shared" si="5"/>
        <v>7902.5</v>
      </c>
      <c r="L44" s="13">
        <f t="shared" si="5"/>
        <v>9219.5833333333339</v>
      </c>
      <c r="M44" s="13">
        <f t="shared" si="5"/>
        <v>9483</v>
      </c>
      <c r="N44" s="13">
        <f t="shared" si="5"/>
        <v>9746.4166666666661</v>
      </c>
      <c r="O44" s="13">
        <f t="shared" si="5"/>
        <v>10536.666666666666</v>
      </c>
    </row>
    <row r="45" spans="1:16" ht="15.9" x14ac:dyDescent="0.45">
      <c r="A45" s="7">
        <v>9</v>
      </c>
      <c r="B45" s="13">
        <f t="shared" si="5"/>
        <v>1451.0416666666667</v>
      </c>
      <c r="C45" s="13">
        <f t="shared" si="5"/>
        <v>2902.0833333333335</v>
      </c>
      <c r="D45" s="13">
        <f t="shared" si="5"/>
        <v>4353.125</v>
      </c>
      <c r="E45" s="14">
        <f t="shared" si="5"/>
        <v>5804.166666666667</v>
      </c>
      <c r="F45" s="13">
        <f t="shared" si="5"/>
        <v>7255.208333333333</v>
      </c>
      <c r="G45" s="13">
        <f t="shared" si="5"/>
        <v>7545.416666666667</v>
      </c>
      <c r="H45" s="13">
        <f t="shared" si="5"/>
        <v>7719.541666666667</v>
      </c>
      <c r="I45" s="13">
        <f t="shared" si="5"/>
        <v>7835.625</v>
      </c>
      <c r="J45" s="13">
        <f t="shared" si="5"/>
        <v>8009.7499999999991</v>
      </c>
      <c r="K45" s="13">
        <f t="shared" si="5"/>
        <v>8706.25</v>
      </c>
      <c r="L45" s="13">
        <f t="shared" si="5"/>
        <v>10157.291666666666</v>
      </c>
      <c r="M45" s="13">
        <f t="shared" si="5"/>
        <v>10447.5</v>
      </c>
      <c r="N45" s="13">
        <f t="shared" si="5"/>
        <v>10737.708333333334</v>
      </c>
      <c r="O45" s="13">
        <f t="shared" si="5"/>
        <v>11608.333333333334</v>
      </c>
    </row>
    <row r="46" spans="1:16" ht="15.9" x14ac:dyDescent="0.45">
      <c r="A46" s="7">
        <v>10</v>
      </c>
      <c r="B46" s="13">
        <f t="shared" si="5"/>
        <v>1585</v>
      </c>
      <c r="C46" s="13">
        <f t="shared" si="5"/>
        <v>3170</v>
      </c>
      <c r="D46" s="13">
        <f t="shared" si="5"/>
        <v>4755</v>
      </c>
      <c r="E46" s="14">
        <f t="shared" si="5"/>
        <v>6340</v>
      </c>
      <c r="F46" s="13">
        <f t="shared" si="5"/>
        <v>7925</v>
      </c>
      <c r="G46" s="13">
        <f t="shared" si="5"/>
        <v>8242</v>
      </c>
      <c r="H46" s="13">
        <f t="shared" si="5"/>
        <v>8432.2000000000007</v>
      </c>
      <c r="I46" s="13">
        <f t="shared" si="5"/>
        <v>8559</v>
      </c>
      <c r="J46" s="13">
        <f t="shared" si="5"/>
        <v>8749.1999999999989</v>
      </c>
      <c r="K46" s="13">
        <f t="shared" si="5"/>
        <v>9510</v>
      </c>
      <c r="L46" s="13">
        <f t="shared" si="5"/>
        <v>11095</v>
      </c>
      <c r="M46" s="13">
        <f t="shared" si="5"/>
        <v>11412</v>
      </c>
      <c r="N46" s="13">
        <f t="shared" si="5"/>
        <v>11729</v>
      </c>
      <c r="O46" s="13">
        <f t="shared" si="5"/>
        <v>12680</v>
      </c>
    </row>
    <row r="47" spans="1:16" ht="15.9" x14ac:dyDescent="0.45">
      <c r="A47" s="7">
        <v>11</v>
      </c>
      <c r="B47" s="13">
        <f t="shared" si="5"/>
        <v>1718.9583333333333</v>
      </c>
      <c r="C47" s="13">
        <f t="shared" si="5"/>
        <v>3437.9166666666665</v>
      </c>
      <c r="D47" s="13">
        <f t="shared" si="5"/>
        <v>5156.875</v>
      </c>
      <c r="E47" s="14">
        <f t="shared" si="5"/>
        <v>6875.833333333333</v>
      </c>
      <c r="F47" s="13">
        <f t="shared" si="5"/>
        <v>8594.7916666666661</v>
      </c>
      <c r="G47" s="13">
        <f t="shared" si="5"/>
        <v>8938.5833333333339</v>
      </c>
      <c r="H47" s="13">
        <f t="shared" si="5"/>
        <v>9144.8583333333336</v>
      </c>
      <c r="I47" s="13">
        <f t="shared" si="5"/>
        <v>9282.3750000000018</v>
      </c>
      <c r="J47" s="13">
        <f t="shared" si="5"/>
        <v>9488.65</v>
      </c>
      <c r="K47" s="13">
        <f t="shared" si="5"/>
        <v>10313.75</v>
      </c>
      <c r="L47" s="13">
        <f t="shared" si="5"/>
        <v>12032.708333333334</v>
      </c>
      <c r="M47" s="13">
        <f t="shared" si="5"/>
        <v>12376.5</v>
      </c>
      <c r="N47" s="13">
        <f t="shared" si="5"/>
        <v>12720.291666666666</v>
      </c>
      <c r="O47" s="13">
        <f t="shared" si="5"/>
        <v>13751.666666666666</v>
      </c>
    </row>
    <row r="48" spans="1:16" ht="15.9" x14ac:dyDescent="0.45">
      <c r="A48" s="7">
        <v>12</v>
      </c>
      <c r="B48" s="13">
        <f t="shared" si="5"/>
        <v>1852.9166666666667</v>
      </c>
      <c r="C48" s="13">
        <f t="shared" si="5"/>
        <v>3705.8333333333335</v>
      </c>
      <c r="D48" s="13">
        <f t="shared" si="5"/>
        <v>5558.75</v>
      </c>
      <c r="E48" s="14">
        <f t="shared" si="5"/>
        <v>7411.666666666667</v>
      </c>
      <c r="F48" s="13">
        <f t="shared" si="5"/>
        <v>9264.5833333333339</v>
      </c>
      <c r="G48" s="13">
        <f t="shared" si="5"/>
        <v>9635.1666666666661</v>
      </c>
      <c r="H48" s="13">
        <f t="shared" si="5"/>
        <v>9857.5166666666682</v>
      </c>
      <c r="I48" s="13">
        <f t="shared" si="5"/>
        <v>10005.750000000002</v>
      </c>
      <c r="J48" s="13">
        <f t="shared" si="5"/>
        <v>10228.1</v>
      </c>
      <c r="K48" s="13">
        <f t="shared" si="5"/>
        <v>11117.5</v>
      </c>
      <c r="L48" s="13">
        <f t="shared" si="5"/>
        <v>12970.416666666666</v>
      </c>
      <c r="M48" s="13">
        <f t="shared" si="5"/>
        <v>13341</v>
      </c>
      <c r="N48" s="13">
        <f t="shared" si="5"/>
        <v>13711.583333333334</v>
      </c>
      <c r="O48" s="13">
        <f t="shared" si="5"/>
        <v>14823.333333333334</v>
      </c>
    </row>
    <row r="49" spans="1:16" ht="15.9" x14ac:dyDescent="0.45">
      <c r="A49" s="7">
        <v>13</v>
      </c>
      <c r="B49" s="13">
        <f t="shared" si="5"/>
        <v>1986.875</v>
      </c>
      <c r="C49" s="13">
        <f t="shared" si="5"/>
        <v>3973.75</v>
      </c>
      <c r="D49" s="13">
        <f t="shared" si="5"/>
        <v>5960.625</v>
      </c>
      <c r="E49" s="14">
        <f t="shared" si="5"/>
        <v>7947.5</v>
      </c>
      <c r="F49" s="13">
        <f t="shared" si="5"/>
        <v>9934.375</v>
      </c>
      <c r="G49" s="13">
        <f t="shared" si="5"/>
        <v>10331.75</v>
      </c>
      <c r="H49" s="13">
        <f t="shared" si="5"/>
        <v>10570.175000000001</v>
      </c>
      <c r="I49" s="13">
        <f t="shared" si="5"/>
        <v>10729.125000000002</v>
      </c>
      <c r="J49" s="13">
        <f t="shared" si="5"/>
        <v>10967.549999999997</v>
      </c>
      <c r="K49" s="13">
        <f t="shared" si="5"/>
        <v>11921.25</v>
      </c>
      <c r="L49" s="13">
        <f t="shared" si="5"/>
        <v>13908.125</v>
      </c>
      <c r="M49" s="13">
        <f t="shared" si="5"/>
        <v>14305.5</v>
      </c>
      <c r="N49" s="13">
        <f t="shared" si="5"/>
        <v>14702.875</v>
      </c>
      <c r="O49" s="13">
        <f t="shared" si="5"/>
        <v>15895</v>
      </c>
    </row>
    <row r="50" spans="1:16" ht="15.9" x14ac:dyDescent="0.45">
      <c r="A50" s="7">
        <v>14</v>
      </c>
      <c r="B50" s="16">
        <f t="shared" si="5"/>
        <v>2120.8333333333335</v>
      </c>
      <c r="C50" s="16">
        <f t="shared" si="5"/>
        <v>4241.666666666667</v>
      </c>
      <c r="D50" s="16">
        <f t="shared" si="5"/>
        <v>6362.5</v>
      </c>
      <c r="E50" s="23">
        <f>E17/12</f>
        <v>8483.3333333333339</v>
      </c>
      <c r="F50" s="16">
        <f t="shared" si="5"/>
        <v>10604.166666666666</v>
      </c>
      <c r="G50" s="16">
        <f t="shared" si="5"/>
        <v>11028.333333333334</v>
      </c>
      <c r="H50" s="16">
        <f t="shared" si="5"/>
        <v>11282.833333333334</v>
      </c>
      <c r="I50" s="16">
        <f t="shared" si="5"/>
        <v>11452.5</v>
      </c>
      <c r="J50" s="16">
        <f t="shared" si="5"/>
        <v>11707</v>
      </c>
      <c r="K50" s="16">
        <f t="shared" si="5"/>
        <v>12725</v>
      </c>
      <c r="L50" s="16">
        <f t="shared" si="5"/>
        <v>14845.833333333334</v>
      </c>
      <c r="M50" s="16">
        <f t="shared" si="5"/>
        <v>15270</v>
      </c>
      <c r="N50" s="16">
        <f t="shared" si="5"/>
        <v>15694.166666666666</v>
      </c>
      <c r="O50" s="16">
        <f t="shared" si="5"/>
        <v>16966.666666666668</v>
      </c>
    </row>
    <row r="52" spans="1:16" ht="31.75" x14ac:dyDescent="0.45">
      <c r="A52" s="9" t="s">
        <v>57</v>
      </c>
      <c r="B52" s="10">
        <f>B19</f>
        <v>2.25</v>
      </c>
      <c r="C52" s="10">
        <f t="shared" ref="C52:I52" si="7">C19</f>
        <v>2.5</v>
      </c>
      <c r="D52" s="10">
        <f t="shared" si="7"/>
        <v>2.75</v>
      </c>
      <c r="E52" s="10">
        <f t="shared" si="7"/>
        <v>3</v>
      </c>
      <c r="F52" s="10">
        <f t="shared" si="7"/>
        <v>3.25</v>
      </c>
      <c r="G52" s="10">
        <f t="shared" si="7"/>
        <v>3.5</v>
      </c>
      <c r="H52" s="10">
        <f t="shared" si="7"/>
        <v>3.75</v>
      </c>
      <c r="I52" s="10">
        <f t="shared" si="7"/>
        <v>4</v>
      </c>
      <c r="J52" s="10">
        <v>5</v>
      </c>
      <c r="K52" s="10">
        <v>6</v>
      </c>
      <c r="L52" s="10">
        <v>7</v>
      </c>
      <c r="M52" s="10">
        <v>8</v>
      </c>
      <c r="N52" s="10">
        <v>10</v>
      </c>
    </row>
    <row r="53" spans="1:16" ht="15.9" x14ac:dyDescent="0.45">
      <c r="A53" s="7">
        <v>1</v>
      </c>
      <c r="B53" s="13">
        <f t="shared" ref="B53:N66" si="8">B20/12</f>
        <v>3414.375</v>
      </c>
      <c r="C53" s="13">
        <f t="shared" si="8"/>
        <v>3793.75</v>
      </c>
      <c r="D53" s="13">
        <f t="shared" si="8"/>
        <v>4173.125</v>
      </c>
      <c r="E53" s="13">
        <f t="shared" si="8"/>
        <v>4552.5</v>
      </c>
      <c r="F53" s="13">
        <f t="shared" si="8"/>
        <v>4931.875</v>
      </c>
      <c r="G53" s="13">
        <f t="shared" si="8"/>
        <v>5311.25</v>
      </c>
      <c r="H53" s="13">
        <f t="shared" si="8"/>
        <v>5690.625</v>
      </c>
      <c r="I53" s="13">
        <f t="shared" si="8"/>
        <v>6070</v>
      </c>
      <c r="J53" s="13">
        <f t="shared" si="8"/>
        <v>7587.5</v>
      </c>
      <c r="K53" s="13">
        <f t="shared" si="8"/>
        <v>9105</v>
      </c>
      <c r="L53" s="13">
        <f t="shared" si="8"/>
        <v>10622.5</v>
      </c>
      <c r="M53" s="13">
        <f t="shared" si="8"/>
        <v>12140</v>
      </c>
      <c r="N53" s="13">
        <f t="shared" si="8"/>
        <v>15175</v>
      </c>
    </row>
    <row r="54" spans="1:16" ht="15.9" x14ac:dyDescent="0.45">
      <c r="A54" s="7">
        <f t="shared" ref="A54:A60" si="9">A53+1</f>
        <v>2</v>
      </c>
      <c r="B54" s="13">
        <f t="shared" si="8"/>
        <v>4620</v>
      </c>
      <c r="C54" s="13">
        <f t="shared" si="8"/>
        <v>5133.333333333333</v>
      </c>
      <c r="D54" s="13">
        <f t="shared" si="8"/>
        <v>5646.666666666667</v>
      </c>
      <c r="E54" s="13">
        <f t="shared" si="8"/>
        <v>6160</v>
      </c>
      <c r="F54" s="13">
        <f t="shared" si="8"/>
        <v>6673.333333333333</v>
      </c>
      <c r="G54" s="13">
        <f t="shared" si="8"/>
        <v>7186.666666666667</v>
      </c>
      <c r="H54" s="13">
        <f t="shared" si="8"/>
        <v>7700</v>
      </c>
      <c r="I54" s="13">
        <f t="shared" si="8"/>
        <v>8213.3333333333339</v>
      </c>
      <c r="J54" s="13">
        <f t="shared" si="8"/>
        <v>10266.666666666666</v>
      </c>
      <c r="K54" s="13">
        <f t="shared" si="8"/>
        <v>12320</v>
      </c>
      <c r="L54" s="13">
        <f t="shared" si="8"/>
        <v>14373.333333333334</v>
      </c>
      <c r="M54" s="13">
        <f t="shared" si="8"/>
        <v>16426.666666666668</v>
      </c>
      <c r="N54" s="13">
        <f t="shared" si="8"/>
        <v>20533.333333333332</v>
      </c>
      <c r="O54" s="24"/>
    </row>
    <row r="55" spans="1:16" ht="15.9" x14ac:dyDescent="0.45">
      <c r="A55" s="7">
        <f t="shared" si="9"/>
        <v>3</v>
      </c>
      <c r="B55" s="13">
        <f t="shared" si="8"/>
        <v>5825.625</v>
      </c>
      <c r="C55" s="13">
        <f t="shared" si="8"/>
        <v>6472.916666666667</v>
      </c>
      <c r="D55" s="13">
        <f t="shared" si="8"/>
        <v>7120.208333333333</v>
      </c>
      <c r="E55" s="33">
        <f t="shared" si="8"/>
        <v>7767.5</v>
      </c>
      <c r="F55" s="13">
        <f t="shared" si="8"/>
        <v>8414.7916666666661</v>
      </c>
      <c r="G55" s="13">
        <f t="shared" si="8"/>
        <v>9062.0833333333339</v>
      </c>
      <c r="H55" s="13">
        <f t="shared" si="8"/>
        <v>9709.375</v>
      </c>
      <c r="I55" s="13">
        <f t="shared" si="8"/>
        <v>10356.666666666666</v>
      </c>
      <c r="J55" s="13">
        <f t="shared" si="8"/>
        <v>12945.833333333334</v>
      </c>
      <c r="K55" s="13">
        <f t="shared" si="8"/>
        <v>15535</v>
      </c>
      <c r="L55" s="13">
        <f t="shared" si="8"/>
        <v>18124.166666666668</v>
      </c>
      <c r="M55" s="13">
        <f t="shared" si="8"/>
        <v>20713.333333333332</v>
      </c>
      <c r="N55" s="13">
        <f t="shared" si="8"/>
        <v>25891.666666666668</v>
      </c>
      <c r="O55" s="24"/>
    </row>
    <row r="56" spans="1:16" ht="15.9" x14ac:dyDescent="0.45">
      <c r="A56" s="7">
        <f t="shared" si="9"/>
        <v>4</v>
      </c>
      <c r="B56" s="13">
        <f t="shared" si="8"/>
        <v>7031.25</v>
      </c>
      <c r="C56" s="13">
        <f t="shared" si="8"/>
        <v>7812.5</v>
      </c>
      <c r="D56" s="13">
        <f t="shared" si="8"/>
        <v>8593.75</v>
      </c>
      <c r="E56" s="13">
        <f t="shared" si="8"/>
        <v>9375</v>
      </c>
      <c r="F56" s="13">
        <f t="shared" si="8"/>
        <v>10156.25</v>
      </c>
      <c r="G56" s="13">
        <f t="shared" si="8"/>
        <v>10937.5</v>
      </c>
      <c r="H56" s="13">
        <f t="shared" si="8"/>
        <v>11718.75</v>
      </c>
      <c r="I56" s="13">
        <f t="shared" si="8"/>
        <v>12500</v>
      </c>
      <c r="J56" s="13">
        <f t="shared" si="8"/>
        <v>15625</v>
      </c>
      <c r="K56" s="13">
        <f t="shared" si="8"/>
        <v>18750</v>
      </c>
      <c r="L56" s="13">
        <f t="shared" si="8"/>
        <v>21875</v>
      </c>
      <c r="M56" s="13">
        <f t="shared" si="8"/>
        <v>25000</v>
      </c>
      <c r="N56" s="13">
        <f t="shared" si="8"/>
        <v>31250</v>
      </c>
      <c r="O56" s="24"/>
    </row>
    <row r="57" spans="1:16" ht="15.9" x14ac:dyDescent="0.45">
      <c r="A57" s="7">
        <f t="shared" si="9"/>
        <v>5</v>
      </c>
      <c r="B57" s="13">
        <f t="shared" si="8"/>
        <v>8236.875</v>
      </c>
      <c r="C57" s="13">
        <f t="shared" si="8"/>
        <v>9152.0833333333339</v>
      </c>
      <c r="D57" s="13">
        <f t="shared" si="8"/>
        <v>10067.291666666666</v>
      </c>
      <c r="E57" s="13">
        <f t="shared" si="8"/>
        <v>10982.5</v>
      </c>
      <c r="F57" s="13">
        <f t="shared" si="8"/>
        <v>11897.708333333334</v>
      </c>
      <c r="G57" s="13">
        <f t="shared" si="8"/>
        <v>12812.916666666666</v>
      </c>
      <c r="H57" s="13">
        <f t="shared" si="8"/>
        <v>13728.125</v>
      </c>
      <c r="I57" s="13">
        <f t="shared" si="8"/>
        <v>14643.333333333334</v>
      </c>
      <c r="J57" s="13">
        <f t="shared" si="8"/>
        <v>18304.166666666668</v>
      </c>
      <c r="K57" s="13">
        <f t="shared" si="8"/>
        <v>21965</v>
      </c>
      <c r="L57" s="13">
        <f t="shared" si="8"/>
        <v>25625.833333333332</v>
      </c>
      <c r="M57" s="13">
        <f t="shared" si="8"/>
        <v>29286.666666666668</v>
      </c>
      <c r="N57" s="13">
        <f t="shared" si="8"/>
        <v>36608.333333333336</v>
      </c>
      <c r="O57" s="24"/>
    </row>
    <row r="58" spans="1:16" ht="15.9" x14ac:dyDescent="0.45">
      <c r="A58" s="7">
        <f t="shared" si="9"/>
        <v>6</v>
      </c>
      <c r="B58" s="13">
        <f t="shared" si="8"/>
        <v>9442.5</v>
      </c>
      <c r="C58" s="13">
        <f t="shared" si="8"/>
        <v>10491.666666666666</v>
      </c>
      <c r="D58" s="13">
        <f t="shared" si="8"/>
        <v>11540.833333333334</v>
      </c>
      <c r="E58" s="13">
        <f t="shared" si="8"/>
        <v>12590</v>
      </c>
      <c r="F58" s="13">
        <f t="shared" si="8"/>
        <v>13639.166666666666</v>
      </c>
      <c r="G58" s="13">
        <f t="shared" si="8"/>
        <v>14688.333333333334</v>
      </c>
      <c r="H58" s="13">
        <f t="shared" si="8"/>
        <v>15737.5</v>
      </c>
      <c r="I58" s="13">
        <f t="shared" si="8"/>
        <v>16786.666666666668</v>
      </c>
      <c r="J58" s="13">
        <f t="shared" si="8"/>
        <v>20983.333333333332</v>
      </c>
      <c r="K58" s="13">
        <f t="shared" si="8"/>
        <v>25180</v>
      </c>
      <c r="L58" s="13">
        <f t="shared" si="8"/>
        <v>29376.666666666668</v>
      </c>
      <c r="M58" s="13">
        <f t="shared" si="8"/>
        <v>33573.333333333336</v>
      </c>
      <c r="N58" s="13">
        <f t="shared" si="8"/>
        <v>41966.666666666664</v>
      </c>
      <c r="O58" s="24"/>
    </row>
    <row r="59" spans="1:16" ht="15.9" x14ac:dyDescent="0.45">
      <c r="A59" s="7">
        <f t="shared" si="9"/>
        <v>7</v>
      </c>
      <c r="B59" s="13">
        <f t="shared" si="8"/>
        <v>10648.125</v>
      </c>
      <c r="C59" s="13">
        <f t="shared" si="8"/>
        <v>11831.25</v>
      </c>
      <c r="D59" s="13">
        <f t="shared" si="8"/>
        <v>13014.375</v>
      </c>
      <c r="E59" s="13">
        <f t="shared" si="8"/>
        <v>14197.5</v>
      </c>
      <c r="F59" s="13">
        <f t="shared" si="8"/>
        <v>15380.625</v>
      </c>
      <c r="G59" s="13">
        <f t="shared" si="8"/>
        <v>16563.75</v>
      </c>
      <c r="H59" s="13">
        <f t="shared" si="8"/>
        <v>17746.875</v>
      </c>
      <c r="I59" s="13">
        <f t="shared" si="8"/>
        <v>18930</v>
      </c>
      <c r="J59" s="13">
        <f t="shared" si="8"/>
        <v>23662.5</v>
      </c>
      <c r="K59" s="13">
        <f t="shared" si="8"/>
        <v>28395</v>
      </c>
      <c r="L59" s="13">
        <f t="shared" si="8"/>
        <v>33127.5</v>
      </c>
      <c r="M59" s="13">
        <f t="shared" si="8"/>
        <v>37860</v>
      </c>
      <c r="N59" s="13">
        <f t="shared" si="8"/>
        <v>47325</v>
      </c>
      <c r="O59" s="24"/>
    </row>
    <row r="60" spans="1:16" ht="15.9" x14ac:dyDescent="0.45">
      <c r="A60" s="7">
        <f t="shared" si="9"/>
        <v>8</v>
      </c>
      <c r="B60" s="13">
        <f t="shared" si="8"/>
        <v>11853.75</v>
      </c>
      <c r="C60" s="13">
        <f t="shared" si="8"/>
        <v>13170.833333333334</v>
      </c>
      <c r="D60" s="13">
        <f t="shared" si="8"/>
        <v>14487.916666666666</v>
      </c>
      <c r="E60" s="13">
        <f t="shared" si="8"/>
        <v>15805</v>
      </c>
      <c r="F60" s="13">
        <f t="shared" si="8"/>
        <v>17122.083333333332</v>
      </c>
      <c r="G60" s="13">
        <f t="shared" si="8"/>
        <v>18439.166666666668</v>
      </c>
      <c r="H60" s="13">
        <f t="shared" si="8"/>
        <v>19756.25</v>
      </c>
      <c r="I60" s="13">
        <f t="shared" si="8"/>
        <v>21073.333333333332</v>
      </c>
      <c r="J60" s="13">
        <f t="shared" si="8"/>
        <v>26341.666666666668</v>
      </c>
      <c r="K60" s="13">
        <f t="shared" si="8"/>
        <v>31610</v>
      </c>
      <c r="L60" s="13">
        <f t="shared" si="8"/>
        <v>36878.333333333336</v>
      </c>
      <c r="M60" s="13">
        <f t="shared" si="8"/>
        <v>42146.666666666664</v>
      </c>
      <c r="N60" s="13">
        <f t="shared" si="8"/>
        <v>52683.333333333336</v>
      </c>
      <c r="O60" s="24"/>
    </row>
    <row r="61" spans="1:16" ht="15.9" x14ac:dyDescent="0.45">
      <c r="A61" s="7">
        <v>9</v>
      </c>
      <c r="B61" s="13">
        <f t="shared" si="8"/>
        <v>13059.375</v>
      </c>
      <c r="C61" s="13">
        <f t="shared" si="8"/>
        <v>14510.416666666666</v>
      </c>
      <c r="D61" s="13">
        <f t="shared" si="8"/>
        <v>15961.458333333334</v>
      </c>
      <c r="E61" s="13">
        <f t="shared" si="8"/>
        <v>17412.5</v>
      </c>
      <c r="F61" s="13">
        <f t="shared" si="8"/>
        <v>18863.541666666668</v>
      </c>
      <c r="G61" s="13">
        <f t="shared" si="8"/>
        <v>20314.583333333332</v>
      </c>
      <c r="H61" s="13">
        <f t="shared" si="8"/>
        <v>21765.625</v>
      </c>
      <c r="I61" s="13">
        <f t="shared" si="8"/>
        <v>23216.666666666668</v>
      </c>
      <c r="J61" s="13">
        <f t="shared" si="8"/>
        <v>29020.833333333332</v>
      </c>
      <c r="K61" s="13">
        <f t="shared" si="8"/>
        <v>34825</v>
      </c>
      <c r="L61" s="13">
        <f t="shared" si="8"/>
        <v>40629.166666666664</v>
      </c>
      <c r="M61" s="13">
        <f t="shared" si="8"/>
        <v>46433.333333333336</v>
      </c>
      <c r="N61" s="13">
        <f t="shared" si="8"/>
        <v>58041.666666666664</v>
      </c>
      <c r="O61" s="24"/>
      <c r="P61" s="24"/>
    </row>
    <row r="62" spans="1:16" ht="15.9" x14ac:dyDescent="0.45">
      <c r="A62" s="7">
        <v>10</v>
      </c>
      <c r="B62" s="13">
        <f t="shared" si="8"/>
        <v>14265</v>
      </c>
      <c r="C62" s="13">
        <f t="shared" si="8"/>
        <v>15850</v>
      </c>
      <c r="D62" s="13">
        <f t="shared" si="8"/>
        <v>17435</v>
      </c>
      <c r="E62" s="13">
        <f t="shared" si="8"/>
        <v>19020</v>
      </c>
      <c r="F62" s="13">
        <f t="shared" si="8"/>
        <v>20605</v>
      </c>
      <c r="G62" s="13">
        <f t="shared" si="8"/>
        <v>22190</v>
      </c>
      <c r="H62" s="13">
        <f t="shared" si="8"/>
        <v>23775</v>
      </c>
      <c r="I62" s="13">
        <f t="shared" si="8"/>
        <v>25360</v>
      </c>
      <c r="J62" s="13">
        <f t="shared" si="8"/>
        <v>31700</v>
      </c>
      <c r="K62" s="13">
        <f t="shared" si="8"/>
        <v>38040</v>
      </c>
      <c r="L62" s="13">
        <f t="shared" si="8"/>
        <v>44380</v>
      </c>
      <c r="M62" s="13">
        <f t="shared" si="8"/>
        <v>50720</v>
      </c>
      <c r="N62" s="13">
        <f t="shared" si="8"/>
        <v>63400</v>
      </c>
      <c r="P62" s="24"/>
    </row>
    <row r="63" spans="1:16" ht="15.9" x14ac:dyDescent="0.45">
      <c r="A63" s="7">
        <v>11</v>
      </c>
      <c r="B63" s="13">
        <f t="shared" si="8"/>
        <v>15470.625</v>
      </c>
      <c r="C63" s="13">
        <f t="shared" si="8"/>
        <v>17189.583333333332</v>
      </c>
      <c r="D63" s="13">
        <f t="shared" si="8"/>
        <v>18908.541666666668</v>
      </c>
      <c r="E63" s="13">
        <f t="shared" si="8"/>
        <v>20627.5</v>
      </c>
      <c r="F63" s="13">
        <f t="shared" si="8"/>
        <v>22346.458333333332</v>
      </c>
      <c r="G63" s="13">
        <f t="shared" si="8"/>
        <v>24065.416666666668</v>
      </c>
      <c r="H63" s="13">
        <f t="shared" si="8"/>
        <v>25784.375</v>
      </c>
      <c r="I63" s="13">
        <f t="shared" si="8"/>
        <v>27503.333333333332</v>
      </c>
      <c r="J63" s="13">
        <f t="shared" si="8"/>
        <v>34379.166666666664</v>
      </c>
      <c r="K63" s="13">
        <f t="shared" si="8"/>
        <v>41255</v>
      </c>
      <c r="L63" s="13">
        <f t="shared" si="8"/>
        <v>48130.833333333336</v>
      </c>
      <c r="M63" s="13">
        <f t="shared" si="8"/>
        <v>55006.666666666664</v>
      </c>
      <c r="N63" s="13">
        <f t="shared" si="8"/>
        <v>68758.333333333328</v>
      </c>
      <c r="P63" s="24"/>
    </row>
    <row r="64" spans="1:16" ht="15.9" x14ac:dyDescent="0.45">
      <c r="A64" s="7">
        <v>12</v>
      </c>
      <c r="B64" s="13">
        <f t="shared" si="8"/>
        <v>16676.25</v>
      </c>
      <c r="C64" s="13">
        <f t="shared" si="8"/>
        <v>18529.166666666668</v>
      </c>
      <c r="D64" s="13">
        <f t="shared" si="8"/>
        <v>20382.083333333332</v>
      </c>
      <c r="E64" s="13">
        <f t="shared" si="8"/>
        <v>22235</v>
      </c>
      <c r="F64" s="13">
        <f t="shared" si="8"/>
        <v>24087.916666666668</v>
      </c>
      <c r="G64" s="13">
        <f t="shared" si="8"/>
        <v>25940.833333333332</v>
      </c>
      <c r="H64" s="13">
        <f t="shared" si="8"/>
        <v>27793.75</v>
      </c>
      <c r="I64" s="13">
        <f t="shared" si="8"/>
        <v>29646.666666666668</v>
      </c>
      <c r="J64" s="13">
        <f t="shared" si="8"/>
        <v>37058.333333333336</v>
      </c>
      <c r="K64" s="13">
        <f t="shared" si="8"/>
        <v>44470</v>
      </c>
      <c r="L64" s="13">
        <f t="shared" si="8"/>
        <v>51881.666666666664</v>
      </c>
      <c r="M64" s="13">
        <f t="shared" si="8"/>
        <v>59293.333333333336</v>
      </c>
      <c r="N64" s="13">
        <f t="shared" si="8"/>
        <v>74116.666666666672</v>
      </c>
      <c r="P64" s="24"/>
    </row>
    <row r="65" spans="1:16" ht="15.9" x14ac:dyDescent="0.45">
      <c r="A65" s="7">
        <v>13</v>
      </c>
      <c r="B65" s="13">
        <f t="shared" si="8"/>
        <v>17881.875</v>
      </c>
      <c r="C65" s="13">
        <f t="shared" si="8"/>
        <v>19868.75</v>
      </c>
      <c r="D65" s="13">
        <f t="shared" si="8"/>
        <v>21855.625</v>
      </c>
      <c r="E65" s="13">
        <f t="shared" si="8"/>
        <v>23842.5</v>
      </c>
      <c r="F65" s="13">
        <f t="shared" si="8"/>
        <v>25829.375</v>
      </c>
      <c r="G65" s="13">
        <f t="shared" si="8"/>
        <v>27816.25</v>
      </c>
      <c r="H65" s="13">
        <f t="shared" si="8"/>
        <v>29803.125</v>
      </c>
      <c r="I65" s="13">
        <f t="shared" si="8"/>
        <v>31790</v>
      </c>
      <c r="J65" s="13">
        <f t="shared" si="8"/>
        <v>39737.5</v>
      </c>
      <c r="K65" s="13">
        <f t="shared" si="8"/>
        <v>47685</v>
      </c>
      <c r="L65" s="13">
        <f t="shared" si="8"/>
        <v>55632.5</v>
      </c>
      <c r="M65" s="13">
        <f t="shared" si="8"/>
        <v>63580</v>
      </c>
      <c r="N65" s="13">
        <f t="shared" si="8"/>
        <v>79475</v>
      </c>
      <c r="P65" s="24"/>
    </row>
    <row r="66" spans="1:16" ht="15.9" x14ac:dyDescent="0.45">
      <c r="A66" s="7">
        <v>14</v>
      </c>
      <c r="B66" s="16">
        <f t="shared" si="8"/>
        <v>19087.5</v>
      </c>
      <c r="C66" s="16">
        <f t="shared" si="8"/>
        <v>21208.333333333332</v>
      </c>
      <c r="D66" s="16">
        <f t="shared" si="8"/>
        <v>23329.166666666668</v>
      </c>
      <c r="E66" s="16">
        <f t="shared" si="8"/>
        <v>25450</v>
      </c>
      <c r="F66" s="16">
        <f t="shared" si="8"/>
        <v>27570.833333333332</v>
      </c>
      <c r="G66" s="16">
        <f t="shared" si="8"/>
        <v>29691.666666666668</v>
      </c>
      <c r="H66" s="16">
        <f t="shared" si="8"/>
        <v>31812.5</v>
      </c>
      <c r="I66" s="16">
        <f t="shared" si="8"/>
        <v>33933.333333333336</v>
      </c>
      <c r="J66" s="16">
        <f t="shared" si="8"/>
        <v>42416.666666666664</v>
      </c>
      <c r="K66" s="16">
        <f t="shared" si="8"/>
        <v>50900</v>
      </c>
      <c r="L66" s="16">
        <f t="shared" si="8"/>
        <v>59383.333333333336</v>
      </c>
      <c r="M66" s="16">
        <f t="shared" si="8"/>
        <v>67866.666666666672</v>
      </c>
      <c r="N66" s="16">
        <f t="shared" si="8"/>
        <v>84833.333333333328</v>
      </c>
      <c r="P66" s="24"/>
    </row>
    <row r="67" spans="1:16" x14ac:dyDescent="0.4">
      <c r="K67" s="25"/>
      <c r="O67" s="24"/>
      <c r="P67" s="26"/>
    </row>
    <row r="69" spans="1:16" x14ac:dyDescent="0.4">
      <c r="A69" s="5" t="s">
        <v>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F3577-498A-4E31-8F63-D04174263582}">
  <dimension ref="A1:Q69"/>
  <sheetViews>
    <sheetView topLeftCell="A42" workbookViewId="0">
      <selection activeCell="I77" sqref="I77"/>
    </sheetView>
  </sheetViews>
  <sheetFormatPr defaultRowHeight="14.6" x14ac:dyDescent="0.4"/>
  <cols>
    <col min="1" max="1" width="11.53515625" style="5" customWidth="1"/>
    <col min="2" max="2" width="7.3828125" style="5" bestFit="1" customWidth="1"/>
    <col min="3" max="6" width="7.84375" style="5" customWidth="1"/>
    <col min="7" max="7" width="7.53515625" style="5" customWidth="1"/>
    <col min="8" max="8" width="8.3828125" style="5" customWidth="1"/>
    <col min="9" max="11" width="7.84375" style="5" customWidth="1"/>
    <col min="12" max="12" width="7.69140625" style="5" customWidth="1"/>
    <col min="13" max="17" width="7.84375" style="5" customWidth="1"/>
  </cols>
  <sheetData>
    <row r="1" spans="1:17" ht="18.45" x14ac:dyDescent="0.5">
      <c r="A1" s="4" t="s">
        <v>60</v>
      </c>
      <c r="B1" s="27"/>
      <c r="C1" s="27"/>
      <c r="D1" s="27"/>
      <c r="E1" s="28"/>
      <c r="F1" s="28"/>
      <c r="G1" s="28"/>
      <c r="H1" s="27"/>
      <c r="I1" s="27"/>
      <c r="J1" s="28"/>
      <c r="K1" s="28"/>
      <c r="L1" s="28"/>
      <c r="M1" s="27"/>
      <c r="N1" s="27"/>
      <c r="O1" s="28"/>
    </row>
    <row r="2" spans="1:17" ht="18.45" x14ac:dyDescent="0.5">
      <c r="I2" s="8" t="s">
        <v>56</v>
      </c>
    </row>
    <row r="3" spans="1:17" ht="29.15" x14ac:dyDescent="0.4">
      <c r="A3" s="29" t="s">
        <v>61</v>
      </c>
      <c r="B3" s="30">
        <v>0.25</v>
      </c>
      <c r="C3" s="10">
        <v>0.5</v>
      </c>
      <c r="D3" s="10">
        <v>0.75</v>
      </c>
      <c r="E3" s="11">
        <v>1</v>
      </c>
      <c r="F3" s="11">
        <v>1.25</v>
      </c>
      <c r="G3" s="11">
        <v>1.3</v>
      </c>
      <c r="H3" s="10">
        <v>1.33</v>
      </c>
      <c r="I3" s="10">
        <v>1.35</v>
      </c>
      <c r="J3" s="11">
        <v>1.38</v>
      </c>
      <c r="K3" s="31">
        <v>1.5</v>
      </c>
      <c r="L3" s="31">
        <v>1.75</v>
      </c>
      <c r="M3" s="30">
        <v>1.8</v>
      </c>
      <c r="N3" s="30">
        <v>1.85</v>
      </c>
      <c r="O3" s="31">
        <v>2</v>
      </c>
      <c r="P3" s="12"/>
      <c r="Q3" s="12"/>
    </row>
    <row r="4" spans="1:17" x14ac:dyDescent="0.4">
      <c r="A4" s="32">
        <v>1</v>
      </c>
      <c r="B4" s="13">
        <f>$E4*B$3</f>
        <v>4192.5</v>
      </c>
      <c r="C4" s="13">
        <f>$E4*C$3</f>
        <v>8385</v>
      </c>
      <c r="D4" s="13">
        <f>$E4*D$3</f>
        <v>12577.5</v>
      </c>
      <c r="E4" s="14">
        <v>16770</v>
      </c>
      <c r="F4" s="13">
        <f t="shared" ref="F4:O17" si="0">$E4*F$3</f>
        <v>20962.5</v>
      </c>
      <c r="G4" s="13">
        <f>$E4*G$3</f>
        <v>21801</v>
      </c>
      <c r="H4" s="13">
        <f>$E4*H$3</f>
        <v>22304.100000000002</v>
      </c>
      <c r="I4" s="13">
        <f>$E4*I$3</f>
        <v>22639.5</v>
      </c>
      <c r="J4" s="13">
        <f t="shared" si="0"/>
        <v>23142.6</v>
      </c>
      <c r="K4" s="13">
        <f t="shared" si="0"/>
        <v>25155</v>
      </c>
      <c r="L4" s="13">
        <f t="shared" si="0"/>
        <v>29347.5</v>
      </c>
      <c r="M4" s="13">
        <f t="shared" si="0"/>
        <v>30186</v>
      </c>
      <c r="N4" s="13">
        <f t="shared" si="0"/>
        <v>31024.5</v>
      </c>
      <c r="O4" s="13">
        <f t="shared" si="0"/>
        <v>33540</v>
      </c>
    </row>
    <row r="5" spans="1:17" x14ac:dyDescent="0.4">
      <c r="A5" s="32">
        <f t="shared" ref="A5:A11" si="1">A4+1</f>
        <v>2</v>
      </c>
      <c r="B5" s="13">
        <f t="shared" ref="B5:D17" si="2">$E5*B$3</f>
        <v>5670</v>
      </c>
      <c r="C5" s="13">
        <f t="shared" si="2"/>
        <v>11340</v>
      </c>
      <c r="D5" s="13">
        <f t="shared" si="2"/>
        <v>17010</v>
      </c>
      <c r="E5" s="14">
        <v>22680</v>
      </c>
      <c r="F5" s="13">
        <f>$E5*F$3</f>
        <v>28350</v>
      </c>
      <c r="G5" s="13">
        <f t="shared" ref="G5:G17" si="3">$E5*G$3</f>
        <v>29484</v>
      </c>
      <c r="H5" s="13">
        <f t="shared" si="0"/>
        <v>30164.400000000001</v>
      </c>
      <c r="I5" s="13">
        <f t="shared" si="0"/>
        <v>30618.000000000004</v>
      </c>
      <c r="J5" s="13">
        <f t="shared" si="0"/>
        <v>31298.399999999998</v>
      </c>
      <c r="K5" s="13">
        <f t="shared" si="0"/>
        <v>34020</v>
      </c>
      <c r="L5" s="13">
        <f t="shared" si="0"/>
        <v>39690</v>
      </c>
      <c r="M5" s="13">
        <f t="shared" si="0"/>
        <v>40824</v>
      </c>
      <c r="N5" s="13">
        <f t="shared" si="0"/>
        <v>41958</v>
      </c>
      <c r="O5" s="13">
        <f t="shared" si="0"/>
        <v>45360</v>
      </c>
    </row>
    <row r="6" spans="1:17" x14ac:dyDescent="0.4">
      <c r="A6" s="32">
        <f t="shared" si="1"/>
        <v>3</v>
      </c>
      <c r="B6" s="13">
        <f t="shared" si="2"/>
        <v>7147.5</v>
      </c>
      <c r="C6" s="13">
        <f t="shared" si="2"/>
        <v>14295</v>
      </c>
      <c r="D6" s="13">
        <f t="shared" si="2"/>
        <v>21442.5</v>
      </c>
      <c r="E6" s="14">
        <v>28590</v>
      </c>
      <c r="F6" s="13">
        <f t="shared" si="0"/>
        <v>35737.5</v>
      </c>
      <c r="G6" s="13">
        <f t="shared" si="3"/>
        <v>37167</v>
      </c>
      <c r="H6" s="13">
        <f>$E6*H$3</f>
        <v>38024.700000000004</v>
      </c>
      <c r="I6" s="13">
        <f t="shared" si="0"/>
        <v>38596.5</v>
      </c>
      <c r="J6" s="13">
        <f t="shared" si="0"/>
        <v>39454.199999999997</v>
      </c>
      <c r="K6" s="13">
        <f t="shared" si="0"/>
        <v>42885</v>
      </c>
      <c r="L6" s="13">
        <f t="shared" si="0"/>
        <v>50032.5</v>
      </c>
      <c r="M6" s="13">
        <f t="shared" si="0"/>
        <v>51462</v>
      </c>
      <c r="N6" s="13">
        <f t="shared" si="0"/>
        <v>52891.5</v>
      </c>
      <c r="O6" s="13">
        <f t="shared" si="0"/>
        <v>57180</v>
      </c>
    </row>
    <row r="7" spans="1:17" x14ac:dyDescent="0.4">
      <c r="A7" s="32">
        <f t="shared" si="1"/>
        <v>4</v>
      </c>
      <c r="B7" s="13">
        <f t="shared" si="2"/>
        <v>8625</v>
      </c>
      <c r="C7" s="13">
        <f t="shared" si="2"/>
        <v>17250</v>
      </c>
      <c r="D7" s="13">
        <f t="shared" si="2"/>
        <v>25875</v>
      </c>
      <c r="E7" s="14">
        <v>34500</v>
      </c>
      <c r="F7" s="13">
        <f t="shared" si="0"/>
        <v>43125</v>
      </c>
      <c r="G7" s="13">
        <f t="shared" si="3"/>
        <v>44850</v>
      </c>
      <c r="H7" s="13">
        <f t="shared" si="0"/>
        <v>45885</v>
      </c>
      <c r="I7" s="13">
        <f>$E7*I$3</f>
        <v>46575</v>
      </c>
      <c r="J7" s="13">
        <f t="shared" si="0"/>
        <v>47609.999999999993</v>
      </c>
      <c r="K7" s="13">
        <f t="shared" si="0"/>
        <v>51750</v>
      </c>
      <c r="L7" s="13">
        <f t="shared" si="0"/>
        <v>60375</v>
      </c>
      <c r="M7" s="13">
        <f t="shared" si="0"/>
        <v>62100</v>
      </c>
      <c r="N7" s="13">
        <f t="shared" si="0"/>
        <v>63825</v>
      </c>
      <c r="O7" s="13">
        <f t="shared" si="0"/>
        <v>69000</v>
      </c>
    </row>
    <row r="8" spans="1:17" x14ac:dyDescent="0.4">
      <c r="A8" s="32">
        <f t="shared" si="1"/>
        <v>5</v>
      </c>
      <c r="B8" s="13">
        <f t="shared" si="2"/>
        <v>10102.5</v>
      </c>
      <c r="C8" s="13">
        <f t="shared" si="2"/>
        <v>20205</v>
      </c>
      <c r="D8" s="13">
        <f t="shared" si="2"/>
        <v>30307.5</v>
      </c>
      <c r="E8" s="14">
        <v>40410</v>
      </c>
      <c r="F8" s="13">
        <f t="shared" si="0"/>
        <v>50512.5</v>
      </c>
      <c r="G8" s="13">
        <f t="shared" si="3"/>
        <v>52533</v>
      </c>
      <c r="H8" s="13">
        <f t="shared" si="0"/>
        <v>53745.3</v>
      </c>
      <c r="I8" s="13">
        <f t="shared" si="0"/>
        <v>54553.5</v>
      </c>
      <c r="J8" s="13">
        <f t="shared" si="0"/>
        <v>55765.799999999996</v>
      </c>
      <c r="K8" s="13">
        <f t="shared" si="0"/>
        <v>60615</v>
      </c>
      <c r="L8" s="13">
        <f t="shared" si="0"/>
        <v>70717.5</v>
      </c>
      <c r="M8" s="13">
        <f t="shared" si="0"/>
        <v>72738</v>
      </c>
      <c r="N8" s="13">
        <f t="shared" si="0"/>
        <v>74758.5</v>
      </c>
      <c r="O8" s="13">
        <f t="shared" si="0"/>
        <v>80820</v>
      </c>
    </row>
    <row r="9" spans="1:17" x14ac:dyDescent="0.4">
      <c r="A9" s="32">
        <f t="shared" si="1"/>
        <v>6</v>
      </c>
      <c r="B9" s="13">
        <f>$E9*B$3</f>
        <v>11580</v>
      </c>
      <c r="C9" s="13">
        <f t="shared" si="2"/>
        <v>23160</v>
      </c>
      <c r="D9" s="13">
        <f t="shared" si="2"/>
        <v>34740</v>
      </c>
      <c r="E9" s="14">
        <v>46320</v>
      </c>
      <c r="F9" s="13">
        <f t="shared" si="0"/>
        <v>57900</v>
      </c>
      <c r="G9" s="13">
        <f t="shared" si="3"/>
        <v>60216</v>
      </c>
      <c r="H9" s="13">
        <f t="shared" si="0"/>
        <v>61605.600000000006</v>
      </c>
      <c r="I9" s="13">
        <f t="shared" si="0"/>
        <v>62532.000000000007</v>
      </c>
      <c r="J9" s="13">
        <f t="shared" si="0"/>
        <v>63921.599999999999</v>
      </c>
      <c r="K9" s="13">
        <f t="shared" si="0"/>
        <v>69480</v>
      </c>
      <c r="L9" s="13">
        <f t="shared" si="0"/>
        <v>81060</v>
      </c>
      <c r="M9" s="13">
        <f t="shared" si="0"/>
        <v>83376</v>
      </c>
      <c r="N9" s="13">
        <f t="shared" si="0"/>
        <v>85692</v>
      </c>
      <c r="O9" s="13">
        <f t="shared" si="0"/>
        <v>92640</v>
      </c>
    </row>
    <row r="10" spans="1:17" x14ac:dyDescent="0.4">
      <c r="A10" s="32">
        <f t="shared" si="1"/>
        <v>7</v>
      </c>
      <c r="B10" s="13">
        <f t="shared" si="2"/>
        <v>13057.5</v>
      </c>
      <c r="C10" s="13">
        <f t="shared" si="2"/>
        <v>26115</v>
      </c>
      <c r="D10" s="13">
        <f t="shared" si="2"/>
        <v>39172.5</v>
      </c>
      <c r="E10" s="14">
        <v>52230</v>
      </c>
      <c r="F10" s="13">
        <f t="shared" si="0"/>
        <v>65287.5</v>
      </c>
      <c r="G10" s="13">
        <f t="shared" si="3"/>
        <v>67899</v>
      </c>
      <c r="H10" s="13">
        <f t="shared" si="0"/>
        <v>69465.900000000009</v>
      </c>
      <c r="I10" s="13">
        <f t="shared" si="0"/>
        <v>70510.5</v>
      </c>
      <c r="J10" s="13">
        <f t="shared" si="0"/>
        <v>72077.399999999994</v>
      </c>
      <c r="K10" s="13">
        <f t="shared" si="0"/>
        <v>78345</v>
      </c>
      <c r="L10" s="13">
        <f t="shared" si="0"/>
        <v>91402.5</v>
      </c>
      <c r="M10" s="13">
        <f t="shared" si="0"/>
        <v>94014</v>
      </c>
      <c r="N10" s="13">
        <f t="shared" si="0"/>
        <v>96625.5</v>
      </c>
      <c r="O10" s="13">
        <f t="shared" si="0"/>
        <v>104460</v>
      </c>
    </row>
    <row r="11" spans="1:17" x14ac:dyDescent="0.4">
      <c r="A11" s="32">
        <f t="shared" si="1"/>
        <v>8</v>
      </c>
      <c r="B11" s="13">
        <f t="shared" si="2"/>
        <v>14535</v>
      </c>
      <c r="C11" s="13">
        <f t="shared" si="2"/>
        <v>29070</v>
      </c>
      <c r="D11" s="13">
        <f t="shared" si="2"/>
        <v>43605</v>
      </c>
      <c r="E11" s="14">
        <v>58140</v>
      </c>
      <c r="F11" s="13">
        <f t="shared" si="0"/>
        <v>72675</v>
      </c>
      <c r="G11" s="13">
        <f t="shared" si="3"/>
        <v>75582</v>
      </c>
      <c r="H11" s="13">
        <f t="shared" si="0"/>
        <v>77326.2</v>
      </c>
      <c r="I11" s="13">
        <f t="shared" si="0"/>
        <v>78489</v>
      </c>
      <c r="J11" s="13">
        <f t="shared" si="0"/>
        <v>80233.2</v>
      </c>
      <c r="K11" s="13">
        <f t="shared" si="0"/>
        <v>87210</v>
      </c>
      <c r="L11" s="13">
        <f t="shared" si="0"/>
        <v>101745</v>
      </c>
      <c r="M11" s="13">
        <f t="shared" si="0"/>
        <v>104652</v>
      </c>
      <c r="N11" s="13">
        <f t="shared" si="0"/>
        <v>107559</v>
      </c>
      <c r="O11" s="13">
        <f t="shared" si="0"/>
        <v>116280</v>
      </c>
    </row>
    <row r="12" spans="1:17" x14ac:dyDescent="0.4">
      <c r="A12" s="32">
        <v>9</v>
      </c>
      <c r="B12" s="13">
        <f t="shared" si="2"/>
        <v>16012.5</v>
      </c>
      <c r="C12" s="13">
        <f t="shared" si="2"/>
        <v>32025</v>
      </c>
      <c r="D12" s="13">
        <f t="shared" si="2"/>
        <v>48037.5</v>
      </c>
      <c r="E12" s="33">
        <v>64050</v>
      </c>
      <c r="F12" s="13">
        <f t="shared" si="0"/>
        <v>80062.5</v>
      </c>
      <c r="G12" s="13">
        <f t="shared" si="3"/>
        <v>83265</v>
      </c>
      <c r="H12" s="13">
        <f t="shared" si="0"/>
        <v>85186.5</v>
      </c>
      <c r="I12" s="13">
        <f t="shared" si="0"/>
        <v>86467.5</v>
      </c>
      <c r="J12" s="13">
        <f t="shared" si="0"/>
        <v>88389</v>
      </c>
      <c r="K12" s="13">
        <f t="shared" si="0"/>
        <v>96075</v>
      </c>
      <c r="L12" s="13">
        <f t="shared" si="0"/>
        <v>112087.5</v>
      </c>
      <c r="M12" s="13">
        <f t="shared" si="0"/>
        <v>115290</v>
      </c>
      <c r="N12" s="13">
        <f t="shared" si="0"/>
        <v>118492.5</v>
      </c>
      <c r="O12" s="13">
        <f t="shared" si="0"/>
        <v>128100</v>
      </c>
    </row>
    <row r="13" spans="1:17" x14ac:dyDescent="0.4">
      <c r="A13" s="32">
        <v>10</v>
      </c>
      <c r="B13" s="13">
        <f t="shared" si="2"/>
        <v>17490</v>
      </c>
      <c r="C13" s="13">
        <f t="shared" si="2"/>
        <v>34980</v>
      </c>
      <c r="D13" s="13">
        <f t="shared" si="2"/>
        <v>52470</v>
      </c>
      <c r="E13" s="33">
        <v>69960</v>
      </c>
      <c r="F13" s="13">
        <f t="shared" si="0"/>
        <v>87450</v>
      </c>
      <c r="G13" s="13">
        <f t="shared" si="3"/>
        <v>90948</v>
      </c>
      <c r="H13" s="13">
        <f t="shared" si="0"/>
        <v>93046.8</v>
      </c>
      <c r="I13" s="13">
        <f t="shared" si="0"/>
        <v>94446</v>
      </c>
      <c r="J13" s="13">
        <f t="shared" si="0"/>
        <v>96544.799999999988</v>
      </c>
      <c r="K13" s="13">
        <f t="shared" si="0"/>
        <v>104940</v>
      </c>
      <c r="L13" s="13">
        <f t="shared" si="0"/>
        <v>122430</v>
      </c>
      <c r="M13" s="13">
        <f t="shared" si="0"/>
        <v>125928</v>
      </c>
      <c r="N13" s="13">
        <f t="shared" si="0"/>
        <v>129426</v>
      </c>
      <c r="O13" s="13">
        <f t="shared" si="0"/>
        <v>139920</v>
      </c>
    </row>
    <row r="14" spans="1:17" x14ac:dyDescent="0.4">
      <c r="A14" s="32">
        <v>11</v>
      </c>
      <c r="B14" s="13">
        <f t="shared" si="2"/>
        <v>18967.5</v>
      </c>
      <c r="C14" s="13">
        <f t="shared" si="2"/>
        <v>37935</v>
      </c>
      <c r="D14" s="13">
        <f t="shared" si="2"/>
        <v>56902.5</v>
      </c>
      <c r="E14" s="33">
        <v>75870</v>
      </c>
      <c r="F14" s="13">
        <f t="shared" si="0"/>
        <v>94837.5</v>
      </c>
      <c r="G14" s="13">
        <f t="shared" si="3"/>
        <v>98631</v>
      </c>
      <c r="H14" s="13">
        <f t="shared" si="0"/>
        <v>100907.1</v>
      </c>
      <c r="I14" s="13">
        <f t="shared" si="0"/>
        <v>102424.5</v>
      </c>
      <c r="J14" s="13">
        <f t="shared" si="0"/>
        <v>104700.59999999999</v>
      </c>
      <c r="K14" s="13">
        <f t="shared" si="0"/>
        <v>113805</v>
      </c>
      <c r="L14" s="13">
        <f t="shared" si="0"/>
        <v>132772.5</v>
      </c>
      <c r="M14" s="13">
        <f t="shared" si="0"/>
        <v>136566</v>
      </c>
      <c r="N14" s="13">
        <f t="shared" si="0"/>
        <v>140359.5</v>
      </c>
      <c r="O14" s="13">
        <f t="shared" si="0"/>
        <v>151740</v>
      </c>
    </row>
    <row r="15" spans="1:17" x14ac:dyDescent="0.4">
      <c r="A15" s="32">
        <v>12</v>
      </c>
      <c r="B15" s="13">
        <f t="shared" si="2"/>
        <v>20445</v>
      </c>
      <c r="C15" s="13">
        <f t="shared" si="2"/>
        <v>40890</v>
      </c>
      <c r="D15" s="13">
        <f t="shared" si="2"/>
        <v>61335</v>
      </c>
      <c r="E15" s="33">
        <v>81780</v>
      </c>
      <c r="F15" s="13">
        <f t="shared" si="0"/>
        <v>102225</v>
      </c>
      <c r="G15" s="13">
        <f t="shared" si="3"/>
        <v>106314</v>
      </c>
      <c r="H15" s="13">
        <f t="shared" si="0"/>
        <v>108767.40000000001</v>
      </c>
      <c r="I15" s="13">
        <f t="shared" si="0"/>
        <v>110403</v>
      </c>
      <c r="J15" s="13">
        <f t="shared" si="0"/>
        <v>112856.4</v>
      </c>
      <c r="K15" s="13">
        <f t="shared" si="0"/>
        <v>122670</v>
      </c>
      <c r="L15" s="13">
        <f t="shared" si="0"/>
        <v>143115</v>
      </c>
      <c r="M15" s="13">
        <f t="shared" si="0"/>
        <v>147204</v>
      </c>
      <c r="N15" s="13">
        <f t="shared" si="0"/>
        <v>151293</v>
      </c>
      <c r="O15" s="13">
        <f t="shared" si="0"/>
        <v>163560</v>
      </c>
    </row>
    <row r="16" spans="1:17" x14ac:dyDescent="0.4">
      <c r="A16" s="32">
        <v>13</v>
      </c>
      <c r="B16" s="13">
        <f t="shared" si="2"/>
        <v>21922.5</v>
      </c>
      <c r="C16" s="13">
        <f t="shared" si="2"/>
        <v>43845</v>
      </c>
      <c r="D16" s="13">
        <f t="shared" si="2"/>
        <v>65767.5</v>
      </c>
      <c r="E16" s="33">
        <v>87690</v>
      </c>
      <c r="F16" s="13">
        <f t="shared" si="0"/>
        <v>109612.5</v>
      </c>
      <c r="G16" s="13">
        <f t="shared" si="3"/>
        <v>113997</v>
      </c>
      <c r="H16" s="13">
        <f t="shared" si="0"/>
        <v>116627.70000000001</v>
      </c>
      <c r="I16" s="13">
        <f t="shared" si="0"/>
        <v>118381.50000000001</v>
      </c>
      <c r="J16" s="13">
        <f t="shared" si="0"/>
        <v>121012.2</v>
      </c>
      <c r="K16" s="13">
        <f t="shared" si="0"/>
        <v>131535</v>
      </c>
      <c r="L16" s="13">
        <f t="shared" si="0"/>
        <v>153457.5</v>
      </c>
      <c r="M16" s="13">
        <f t="shared" si="0"/>
        <v>157842</v>
      </c>
      <c r="N16" s="13">
        <f t="shared" si="0"/>
        <v>162226.5</v>
      </c>
      <c r="O16" s="13">
        <f t="shared" si="0"/>
        <v>175380</v>
      </c>
    </row>
    <row r="17" spans="1:17" x14ac:dyDescent="0.4">
      <c r="A17" s="32">
        <v>14</v>
      </c>
      <c r="B17" s="16">
        <f t="shared" si="2"/>
        <v>23400</v>
      </c>
      <c r="C17" s="16">
        <f t="shared" si="2"/>
        <v>46800</v>
      </c>
      <c r="D17" s="16">
        <f t="shared" si="2"/>
        <v>70200</v>
      </c>
      <c r="E17" s="34">
        <v>93600</v>
      </c>
      <c r="F17" s="16">
        <f t="shared" si="0"/>
        <v>117000</v>
      </c>
      <c r="G17" s="16">
        <f t="shared" si="3"/>
        <v>121680</v>
      </c>
      <c r="H17" s="16">
        <f t="shared" si="0"/>
        <v>124488</v>
      </c>
      <c r="I17" s="16">
        <f t="shared" si="0"/>
        <v>126360.00000000001</v>
      </c>
      <c r="J17" s="16">
        <f t="shared" si="0"/>
        <v>129167.99999999999</v>
      </c>
      <c r="K17" s="16">
        <f t="shared" si="0"/>
        <v>140400</v>
      </c>
      <c r="L17" s="16">
        <f t="shared" si="0"/>
        <v>163800</v>
      </c>
      <c r="M17" s="16">
        <f t="shared" si="0"/>
        <v>168480</v>
      </c>
      <c r="N17" s="16">
        <f t="shared" si="0"/>
        <v>173160</v>
      </c>
      <c r="O17" s="16">
        <f t="shared" si="0"/>
        <v>187200</v>
      </c>
    </row>
    <row r="18" spans="1:17" x14ac:dyDescent="0.4">
      <c r="A18" s="32"/>
      <c r="B18" s="13"/>
      <c r="C18" s="13"/>
      <c r="D18" s="13"/>
      <c r="E18" s="13"/>
      <c r="F18" s="13"/>
      <c r="G18" s="13"/>
      <c r="H18" s="13"/>
      <c r="I18" s="13"/>
      <c r="J18" s="13"/>
      <c r="K18" s="13"/>
      <c r="L18" s="13"/>
      <c r="M18" s="13"/>
      <c r="N18" s="13"/>
      <c r="O18" s="13"/>
      <c r="P18" s="13"/>
      <c r="Q18" s="13"/>
    </row>
    <row r="19" spans="1:17" ht="29.15" x14ac:dyDescent="0.4">
      <c r="A19" s="29" t="s">
        <v>61</v>
      </c>
      <c r="B19" s="31">
        <v>2.25</v>
      </c>
      <c r="C19" s="31">
        <v>2.5</v>
      </c>
      <c r="D19" s="31">
        <v>2.75</v>
      </c>
      <c r="E19" s="31">
        <v>3</v>
      </c>
      <c r="F19" s="31">
        <v>3.25</v>
      </c>
      <c r="G19" s="31">
        <v>3.5</v>
      </c>
      <c r="H19" s="31">
        <v>3.75</v>
      </c>
      <c r="I19" s="31">
        <v>4</v>
      </c>
      <c r="J19" s="11">
        <v>5</v>
      </c>
      <c r="K19" s="11">
        <v>6</v>
      </c>
      <c r="L19" s="11">
        <v>7</v>
      </c>
      <c r="M19" s="11">
        <v>8</v>
      </c>
      <c r="N19" s="11">
        <v>10</v>
      </c>
      <c r="O19" s="13"/>
      <c r="P19" s="13"/>
      <c r="Q19" s="13"/>
    </row>
    <row r="20" spans="1:17" x14ac:dyDescent="0.4">
      <c r="A20" s="32">
        <v>1</v>
      </c>
      <c r="B20" s="13">
        <f t="shared" ref="B20:N33" si="4">$E4*B$19</f>
        <v>37732.5</v>
      </c>
      <c r="C20" s="13">
        <f t="shared" si="4"/>
        <v>41925</v>
      </c>
      <c r="D20" s="13">
        <f t="shared" si="4"/>
        <v>46117.5</v>
      </c>
      <c r="E20" s="13">
        <f t="shared" si="4"/>
        <v>50310</v>
      </c>
      <c r="F20" s="13">
        <f t="shared" si="4"/>
        <v>54502.5</v>
      </c>
      <c r="G20" s="13">
        <f t="shared" si="4"/>
        <v>58695</v>
      </c>
      <c r="H20" s="13">
        <f t="shared" si="4"/>
        <v>62887.5</v>
      </c>
      <c r="I20" s="13">
        <f t="shared" si="4"/>
        <v>67080</v>
      </c>
      <c r="J20" s="13">
        <f t="shared" si="4"/>
        <v>83850</v>
      </c>
      <c r="K20" s="13">
        <f t="shared" si="4"/>
        <v>100620</v>
      </c>
      <c r="L20" s="13">
        <f t="shared" si="4"/>
        <v>117390</v>
      </c>
      <c r="M20" s="13">
        <f t="shared" si="4"/>
        <v>134160</v>
      </c>
      <c r="N20" s="13">
        <f t="shared" si="4"/>
        <v>167700</v>
      </c>
      <c r="O20" s="13"/>
      <c r="P20" s="13"/>
      <c r="Q20" s="13"/>
    </row>
    <row r="21" spans="1:17" x14ac:dyDescent="0.4">
      <c r="A21" s="32">
        <f t="shared" ref="A21:A27" si="5">A20+1</f>
        <v>2</v>
      </c>
      <c r="B21" s="13">
        <f t="shared" si="4"/>
        <v>51030</v>
      </c>
      <c r="C21" s="13">
        <f t="shared" si="4"/>
        <v>56700</v>
      </c>
      <c r="D21" s="13">
        <f t="shared" si="4"/>
        <v>62370</v>
      </c>
      <c r="E21" s="13">
        <f t="shared" si="4"/>
        <v>68040</v>
      </c>
      <c r="F21" s="13">
        <f t="shared" si="4"/>
        <v>73710</v>
      </c>
      <c r="G21" s="13">
        <f t="shared" si="4"/>
        <v>79380</v>
      </c>
      <c r="H21" s="13">
        <f t="shared" si="4"/>
        <v>85050</v>
      </c>
      <c r="I21" s="13">
        <f t="shared" si="4"/>
        <v>90720</v>
      </c>
      <c r="J21" s="13">
        <f t="shared" si="4"/>
        <v>113400</v>
      </c>
      <c r="K21" s="13">
        <f t="shared" si="4"/>
        <v>136080</v>
      </c>
      <c r="L21" s="13">
        <f t="shared" si="4"/>
        <v>158760</v>
      </c>
      <c r="M21" s="13">
        <f t="shared" si="4"/>
        <v>181440</v>
      </c>
      <c r="N21" s="13">
        <f t="shared" si="4"/>
        <v>226800</v>
      </c>
      <c r="O21" s="13"/>
      <c r="P21" s="13"/>
      <c r="Q21" s="13"/>
    </row>
    <row r="22" spans="1:17" x14ac:dyDescent="0.4">
      <c r="A22" s="32">
        <f t="shared" si="5"/>
        <v>3</v>
      </c>
      <c r="B22" s="13">
        <f t="shared" si="4"/>
        <v>64327.5</v>
      </c>
      <c r="C22" s="13">
        <f t="shared" si="4"/>
        <v>71475</v>
      </c>
      <c r="D22" s="13">
        <f t="shared" si="4"/>
        <v>78622.5</v>
      </c>
      <c r="E22" s="13">
        <f t="shared" si="4"/>
        <v>85770</v>
      </c>
      <c r="F22" s="13">
        <f t="shared" si="4"/>
        <v>92917.5</v>
      </c>
      <c r="G22" s="13">
        <f t="shared" si="4"/>
        <v>100065</v>
      </c>
      <c r="H22" s="13">
        <f t="shared" si="4"/>
        <v>107212.5</v>
      </c>
      <c r="I22" s="13">
        <f t="shared" si="4"/>
        <v>114360</v>
      </c>
      <c r="J22" s="13">
        <f t="shared" si="4"/>
        <v>142950</v>
      </c>
      <c r="K22" s="13">
        <f t="shared" si="4"/>
        <v>171540</v>
      </c>
      <c r="L22" s="13">
        <f t="shared" si="4"/>
        <v>200130</v>
      </c>
      <c r="M22" s="13">
        <f t="shared" si="4"/>
        <v>228720</v>
      </c>
      <c r="N22" s="13">
        <f t="shared" si="4"/>
        <v>285900</v>
      </c>
      <c r="O22" s="13"/>
      <c r="P22" s="13"/>
      <c r="Q22" s="13"/>
    </row>
    <row r="23" spans="1:17" x14ac:dyDescent="0.4">
      <c r="A23" s="32">
        <f t="shared" si="5"/>
        <v>4</v>
      </c>
      <c r="B23" s="13">
        <f t="shared" si="4"/>
        <v>77625</v>
      </c>
      <c r="C23" s="13">
        <f t="shared" si="4"/>
        <v>86250</v>
      </c>
      <c r="D23" s="13">
        <f t="shared" si="4"/>
        <v>94875</v>
      </c>
      <c r="E23" s="13">
        <f t="shared" si="4"/>
        <v>103500</v>
      </c>
      <c r="F23" s="13">
        <f t="shared" si="4"/>
        <v>112125</v>
      </c>
      <c r="G23" s="13">
        <f t="shared" si="4"/>
        <v>120750</v>
      </c>
      <c r="H23" s="13">
        <f t="shared" si="4"/>
        <v>129375</v>
      </c>
      <c r="I23" s="13">
        <f t="shared" si="4"/>
        <v>138000</v>
      </c>
      <c r="J23" s="13">
        <f t="shared" si="4"/>
        <v>172500</v>
      </c>
      <c r="K23" s="13">
        <f t="shared" si="4"/>
        <v>207000</v>
      </c>
      <c r="L23" s="13">
        <f t="shared" si="4"/>
        <v>241500</v>
      </c>
      <c r="M23" s="13">
        <f t="shared" si="4"/>
        <v>276000</v>
      </c>
      <c r="N23" s="13">
        <f t="shared" si="4"/>
        <v>345000</v>
      </c>
      <c r="O23" s="13"/>
      <c r="P23" s="13"/>
      <c r="Q23" s="13"/>
    </row>
    <row r="24" spans="1:17" x14ac:dyDescent="0.4">
      <c r="A24" s="32">
        <f t="shared" si="5"/>
        <v>5</v>
      </c>
      <c r="B24" s="13">
        <f t="shared" si="4"/>
        <v>90922.5</v>
      </c>
      <c r="C24" s="13">
        <f t="shared" si="4"/>
        <v>101025</v>
      </c>
      <c r="D24" s="13">
        <f t="shared" si="4"/>
        <v>111127.5</v>
      </c>
      <c r="E24" s="13">
        <f t="shared" si="4"/>
        <v>121230</v>
      </c>
      <c r="F24" s="13">
        <f t="shared" si="4"/>
        <v>131332.5</v>
      </c>
      <c r="G24" s="13">
        <f t="shared" si="4"/>
        <v>141435</v>
      </c>
      <c r="H24" s="13">
        <f t="shared" si="4"/>
        <v>151537.5</v>
      </c>
      <c r="I24" s="13">
        <f t="shared" si="4"/>
        <v>161640</v>
      </c>
      <c r="J24" s="13">
        <f t="shared" si="4"/>
        <v>202050</v>
      </c>
      <c r="K24" s="13">
        <f t="shared" si="4"/>
        <v>242460</v>
      </c>
      <c r="L24" s="13">
        <f t="shared" si="4"/>
        <v>282870</v>
      </c>
      <c r="M24" s="13">
        <f t="shared" si="4"/>
        <v>323280</v>
      </c>
      <c r="N24" s="13">
        <f t="shared" si="4"/>
        <v>404100</v>
      </c>
      <c r="O24" s="13"/>
      <c r="P24" s="13"/>
      <c r="Q24" s="13"/>
    </row>
    <row r="25" spans="1:17" x14ac:dyDescent="0.4">
      <c r="A25" s="32">
        <f t="shared" si="5"/>
        <v>6</v>
      </c>
      <c r="B25" s="13">
        <f t="shared" si="4"/>
        <v>104220</v>
      </c>
      <c r="C25" s="13">
        <f t="shared" si="4"/>
        <v>115800</v>
      </c>
      <c r="D25" s="13">
        <f t="shared" si="4"/>
        <v>127380</v>
      </c>
      <c r="E25" s="13">
        <f t="shared" si="4"/>
        <v>138960</v>
      </c>
      <c r="F25" s="13">
        <f t="shared" si="4"/>
        <v>150540</v>
      </c>
      <c r="G25" s="13">
        <f t="shared" si="4"/>
        <v>162120</v>
      </c>
      <c r="H25" s="13">
        <f t="shared" si="4"/>
        <v>173700</v>
      </c>
      <c r="I25" s="13">
        <f t="shared" si="4"/>
        <v>185280</v>
      </c>
      <c r="J25" s="13">
        <f t="shared" si="4"/>
        <v>231600</v>
      </c>
      <c r="K25" s="13">
        <f t="shared" si="4"/>
        <v>277920</v>
      </c>
      <c r="L25" s="13">
        <f t="shared" si="4"/>
        <v>324240</v>
      </c>
      <c r="M25" s="13">
        <f t="shared" si="4"/>
        <v>370560</v>
      </c>
      <c r="N25" s="13">
        <f t="shared" si="4"/>
        <v>463200</v>
      </c>
      <c r="O25" s="13"/>
      <c r="P25" s="13"/>
      <c r="Q25" s="13"/>
    </row>
    <row r="26" spans="1:17" x14ac:dyDescent="0.4">
      <c r="A26" s="32">
        <f t="shared" si="5"/>
        <v>7</v>
      </c>
      <c r="B26" s="13">
        <f t="shared" si="4"/>
        <v>117517.5</v>
      </c>
      <c r="C26" s="13">
        <f t="shared" si="4"/>
        <v>130575</v>
      </c>
      <c r="D26" s="13">
        <f t="shared" si="4"/>
        <v>143632.5</v>
      </c>
      <c r="E26" s="13">
        <f t="shared" si="4"/>
        <v>156690</v>
      </c>
      <c r="F26" s="13">
        <f t="shared" si="4"/>
        <v>169747.5</v>
      </c>
      <c r="G26" s="13">
        <f t="shared" si="4"/>
        <v>182805</v>
      </c>
      <c r="H26" s="13">
        <f t="shared" si="4"/>
        <v>195862.5</v>
      </c>
      <c r="I26" s="13">
        <f t="shared" si="4"/>
        <v>208920</v>
      </c>
      <c r="J26" s="13">
        <f t="shared" si="4"/>
        <v>261150</v>
      </c>
      <c r="K26" s="13">
        <f t="shared" si="4"/>
        <v>313380</v>
      </c>
      <c r="L26" s="13">
        <f t="shared" si="4"/>
        <v>365610</v>
      </c>
      <c r="M26" s="13">
        <f t="shared" si="4"/>
        <v>417840</v>
      </c>
      <c r="N26" s="13">
        <f t="shared" si="4"/>
        <v>522300</v>
      </c>
      <c r="O26" s="13"/>
      <c r="P26" s="13"/>
      <c r="Q26" s="13"/>
    </row>
    <row r="27" spans="1:17" x14ac:dyDescent="0.4">
      <c r="A27" s="32">
        <f t="shared" si="5"/>
        <v>8</v>
      </c>
      <c r="B27" s="13">
        <f t="shared" si="4"/>
        <v>130815</v>
      </c>
      <c r="C27" s="13">
        <f t="shared" si="4"/>
        <v>145350</v>
      </c>
      <c r="D27" s="13">
        <f t="shared" si="4"/>
        <v>159885</v>
      </c>
      <c r="E27" s="13">
        <f t="shared" si="4"/>
        <v>174420</v>
      </c>
      <c r="F27" s="13">
        <f t="shared" si="4"/>
        <v>188955</v>
      </c>
      <c r="G27" s="13">
        <f t="shared" si="4"/>
        <v>203490</v>
      </c>
      <c r="H27" s="13">
        <f t="shared" si="4"/>
        <v>218025</v>
      </c>
      <c r="I27" s="13">
        <f t="shared" si="4"/>
        <v>232560</v>
      </c>
      <c r="J27" s="13">
        <f t="shared" si="4"/>
        <v>290700</v>
      </c>
      <c r="K27" s="13">
        <f t="shared" si="4"/>
        <v>348840</v>
      </c>
      <c r="L27" s="13">
        <f t="shared" si="4"/>
        <v>406980</v>
      </c>
      <c r="M27" s="13">
        <f t="shared" si="4"/>
        <v>465120</v>
      </c>
      <c r="N27" s="13">
        <f t="shared" si="4"/>
        <v>581400</v>
      </c>
      <c r="O27" s="13"/>
      <c r="P27" s="13"/>
      <c r="Q27" s="13"/>
    </row>
    <row r="28" spans="1:17" x14ac:dyDescent="0.4">
      <c r="A28" s="32">
        <v>9</v>
      </c>
      <c r="B28" s="13">
        <f t="shared" si="4"/>
        <v>144112.5</v>
      </c>
      <c r="C28" s="13">
        <f t="shared" si="4"/>
        <v>160125</v>
      </c>
      <c r="D28" s="13">
        <f t="shared" si="4"/>
        <v>176137.5</v>
      </c>
      <c r="E28" s="13">
        <f t="shared" si="4"/>
        <v>192150</v>
      </c>
      <c r="F28" s="13">
        <f t="shared" si="4"/>
        <v>208162.5</v>
      </c>
      <c r="G28" s="13">
        <f t="shared" si="4"/>
        <v>224175</v>
      </c>
      <c r="H28" s="13">
        <f t="shared" si="4"/>
        <v>240187.5</v>
      </c>
      <c r="I28" s="13">
        <f t="shared" si="4"/>
        <v>256200</v>
      </c>
      <c r="J28" s="13">
        <f t="shared" si="4"/>
        <v>320250</v>
      </c>
      <c r="K28" s="13">
        <f t="shared" si="4"/>
        <v>384300</v>
      </c>
      <c r="L28" s="13">
        <f t="shared" si="4"/>
        <v>448350</v>
      </c>
      <c r="M28" s="13">
        <f t="shared" si="4"/>
        <v>512400</v>
      </c>
      <c r="N28" s="13">
        <f t="shared" si="4"/>
        <v>640500</v>
      </c>
      <c r="O28" s="13"/>
      <c r="P28" s="13"/>
      <c r="Q28" s="13"/>
    </row>
    <row r="29" spans="1:17" x14ac:dyDescent="0.4">
      <c r="A29" s="32">
        <v>10</v>
      </c>
      <c r="B29" s="13">
        <f t="shared" si="4"/>
        <v>157410</v>
      </c>
      <c r="C29" s="13">
        <f t="shared" si="4"/>
        <v>174900</v>
      </c>
      <c r="D29" s="13">
        <f t="shared" si="4"/>
        <v>192390</v>
      </c>
      <c r="E29" s="13">
        <f t="shared" si="4"/>
        <v>209880</v>
      </c>
      <c r="F29" s="13">
        <f t="shared" si="4"/>
        <v>227370</v>
      </c>
      <c r="G29" s="13">
        <f t="shared" si="4"/>
        <v>244860</v>
      </c>
      <c r="H29" s="13">
        <f t="shared" si="4"/>
        <v>262350</v>
      </c>
      <c r="I29" s="13">
        <f t="shared" si="4"/>
        <v>279840</v>
      </c>
      <c r="J29" s="13">
        <f t="shared" si="4"/>
        <v>349800</v>
      </c>
      <c r="K29" s="13">
        <f t="shared" si="4"/>
        <v>419760</v>
      </c>
      <c r="L29" s="13">
        <f t="shared" si="4"/>
        <v>489720</v>
      </c>
      <c r="M29" s="13">
        <f t="shared" si="4"/>
        <v>559680</v>
      </c>
      <c r="N29" s="13">
        <f t="shared" si="4"/>
        <v>699600</v>
      </c>
      <c r="O29" s="13"/>
      <c r="P29" s="13"/>
      <c r="Q29" s="13"/>
    </row>
    <row r="30" spans="1:17" x14ac:dyDescent="0.4">
      <c r="A30" s="32">
        <v>11</v>
      </c>
      <c r="B30" s="13">
        <f t="shared" si="4"/>
        <v>170707.5</v>
      </c>
      <c r="C30" s="13">
        <f t="shared" si="4"/>
        <v>189675</v>
      </c>
      <c r="D30" s="13">
        <f t="shared" si="4"/>
        <v>208642.5</v>
      </c>
      <c r="E30" s="13">
        <f t="shared" si="4"/>
        <v>227610</v>
      </c>
      <c r="F30" s="13">
        <f t="shared" si="4"/>
        <v>246577.5</v>
      </c>
      <c r="G30" s="13">
        <f t="shared" si="4"/>
        <v>265545</v>
      </c>
      <c r="H30" s="13">
        <f t="shared" si="4"/>
        <v>284512.5</v>
      </c>
      <c r="I30" s="13">
        <f t="shared" si="4"/>
        <v>303480</v>
      </c>
      <c r="J30" s="13">
        <f t="shared" si="4"/>
        <v>379350</v>
      </c>
      <c r="K30" s="13">
        <f t="shared" si="4"/>
        <v>455220</v>
      </c>
      <c r="L30" s="13">
        <f t="shared" si="4"/>
        <v>531090</v>
      </c>
      <c r="M30" s="13">
        <f t="shared" si="4"/>
        <v>606960</v>
      </c>
      <c r="N30" s="13">
        <f t="shared" si="4"/>
        <v>758700</v>
      </c>
      <c r="O30" s="13"/>
      <c r="P30" s="13"/>
      <c r="Q30" s="13"/>
    </row>
    <row r="31" spans="1:17" x14ac:dyDescent="0.4">
      <c r="A31" s="32">
        <v>12</v>
      </c>
      <c r="B31" s="13">
        <f t="shared" si="4"/>
        <v>184005</v>
      </c>
      <c r="C31" s="13">
        <f t="shared" si="4"/>
        <v>204450</v>
      </c>
      <c r="D31" s="13">
        <f t="shared" si="4"/>
        <v>224895</v>
      </c>
      <c r="E31" s="13">
        <f t="shared" si="4"/>
        <v>245340</v>
      </c>
      <c r="F31" s="13">
        <f t="shared" si="4"/>
        <v>265785</v>
      </c>
      <c r="G31" s="13">
        <f t="shared" si="4"/>
        <v>286230</v>
      </c>
      <c r="H31" s="13">
        <f t="shared" si="4"/>
        <v>306675</v>
      </c>
      <c r="I31" s="13">
        <f t="shared" si="4"/>
        <v>327120</v>
      </c>
      <c r="J31" s="13">
        <f t="shared" si="4"/>
        <v>408900</v>
      </c>
      <c r="K31" s="13">
        <f t="shared" si="4"/>
        <v>490680</v>
      </c>
      <c r="L31" s="13">
        <f t="shared" si="4"/>
        <v>572460</v>
      </c>
      <c r="M31" s="13">
        <f t="shared" si="4"/>
        <v>654240</v>
      </c>
      <c r="N31" s="13">
        <f t="shared" si="4"/>
        <v>817800</v>
      </c>
      <c r="O31" s="13"/>
      <c r="P31" s="13"/>
      <c r="Q31" s="13"/>
    </row>
    <row r="32" spans="1:17" x14ac:dyDescent="0.4">
      <c r="A32" s="32">
        <v>13</v>
      </c>
      <c r="B32" s="13">
        <f t="shared" si="4"/>
        <v>197302.5</v>
      </c>
      <c r="C32" s="13">
        <f t="shared" si="4"/>
        <v>219225</v>
      </c>
      <c r="D32" s="13">
        <f t="shared" si="4"/>
        <v>241147.5</v>
      </c>
      <c r="E32" s="13">
        <f t="shared" si="4"/>
        <v>263070</v>
      </c>
      <c r="F32" s="13">
        <f t="shared" si="4"/>
        <v>284992.5</v>
      </c>
      <c r="G32" s="13">
        <f t="shared" si="4"/>
        <v>306915</v>
      </c>
      <c r="H32" s="13">
        <f t="shared" si="4"/>
        <v>328837.5</v>
      </c>
      <c r="I32" s="13">
        <f t="shared" si="4"/>
        <v>350760</v>
      </c>
      <c r="J32" s="13">
        <f t="shared" si="4"/>
        <v>438450</v>
      </c>
      <c r="K32" s="13">
        <f t="shared" si="4"/>
        <v>526140</v>
      </c>
      <c r="L32" s="13">
        <f t="shared" si="4"/>
        <v>613830</v>
      </c>
      <c r="M32" s="13">
        <f t="shared" si="4"/>
        <v>701520</v>
      </c>
      <c r="N32" s="13">
        <f t="shared" si="4"/>
        <v>876900</v>
      </c>
      <c r="O32" s="13"/>
      <c r="P32" s="13"/>
      <c r="Q32" s="13"/>
    </row>
    <row r="33" spans="1:17" x14ac:dyDescent="0.4">
      <c r="A33" s="32">
        <v>14</v>
      </c>
      <c r="B33" s="16">
        <f t="shared" si="4"/>
        <v>210600</v>
      </c>
      <c r="C33" s="16">
        <f t="shared" si="4"/>
        <v>234000</v>
      </c>
      <c r="D33" s="16">
        <f t="shared" si="4"/>
        <v>257400</v>
      </c>
      <c r="E33" s="16">
        <f t="shared" si="4"/>
        <v>280800</v>
      </c>
      <c r="F33" s="16">
        <f t="shared" si="4"/>
        <v>304200</v>
      </c>
      <c r="G33" s="16">
        <f t="shared" si="4"/>
        <v>327600</v>
      </c>
      <c r="H33" s="16">
        <f t="shared" si="4"/>
        <v>351000</v>
      </c>
      <c r="I33" s="16">
        <f t="shared" si="4"/>
        <v>374400</v>
      </c>
      <c r="J33" s="16">
        <f t="shared" si="4"/>
        <v>468000</v>
      </c>
      <c r="K33" s="16">
        <f t="shared" si="4"/>
        <v>561600</v>
      </c>
      <c r="L33" s="16">
        <f t="shared" si="4"/>
        <v>655200</v>
      </c>
      <c r="M33" s="16">
        <f t="shared" si="4"/>
        <v>748800</v>
      </c>
      <c r="N33" s="16">
        <f t="shared" si="4"/>
        <v>936000</v>
      </c>
      <c r="O33" s="13"/>
      <c r="P33" s="13"/>
      <c r="Q33" s="13"/>
    </row>
    <row r="34" spans="1:17" ht="18.45" x14ac:dyDescent="0.5">
      <c r="A34" s="4" t="s">
        <v>60</v>
      </c>
      <c r="E34" s="35"/>
      <c r="F34" s="13"/>
      <c r="G34" s="36"/>
      <c r="H34" s="36"/>
      <c r="L34" s="36"/>
    </row>
    <row r="35" spans="1:17" ht="18.45" x14ac:dyDescent="0.5">
      <c r="A35" s="8"/>
      <c r="B35" s="37"/>
      <c r="C35" s="37"/>
      <c r="D35" s="37"/>
      <c r="E35" s="13"/>
      <c r="I35" s="8" t="s">
        <v>58</v>
      </c>
      <c r="L35" s="21"/>
    </row>
    <row r="36" spans="1:17" ht="29.15" x14ac:dyDescent="0.4">
      <c r="A36" s="29" t="s">
        <v>61</v>
      </c>
      <c r="B36" s="30">
        <v>0.25</v>
      </c>
      <c r="C36" s="30">
        <v>0.5</v>
      </c>
      <c r="D36" s="10">
        <v>0.75</v>
      </c>
      <c r="E36" s="11">
        <v>1</v>
      </c>
      <c r="F36" s="11">
        <v>1.25</v>
      </c>
      <c r="G36" s="10">
        <v>1.3</v>
      </c>
      <c r="H36" s="22">
        <v>1.33</v>
      </c>
      <c r="I36" s="22">
        <v>1.35</v>
      </c>
      <c r="J36" s="11">
        <v>1.38</v>
      </c>
      <c r="K36" s="11">
        <v>1.5</v>
      </c>
      <c r="L36" s="31">
        <v>1.75</v>
      </c>
      <c r="M36" s="38">
        <v>1.8</v>
      </c>
      <c r="N36" s="38">
        <v>1.85</v>
      </c>
      <c r="O36" s="31">
        <v>2</v>
      </c>
      <c r="P36" s="12"/>
      <c r="Q36" s="12"/>
    </row>
    <row r="37" spans="1:17" x14ac:dyDescent="0.4">
      <c r="A37" s="32">
        <v>1</v>
      </c>
      <c r="B37" s="13">
        <f t="shared" ref="B37:O50" si="6">B4/12</f>
        <v>349.375</v>
      </c>
      <c r="C37" s="13">
        <f t="shared" si="6"/>
        <v>698.75</v>
      </c>
      <c r="D37" s="13">
        <f t="shared" si="6"/>
        <v>1048.125</v>
      </c>
      <c r="E37" s="14">
        <f t="shared" si="6"/>
        <v>1397.5</v>
      </c>
      <c r="F37" s="13">
        <f t="shared" si="6"/>
        <v>1746.875</v>
      </c>
      <c r="G37" s="13">
        <f t="shared" si="6"/>
        <v>1816.75</v>
      </c>
      <c r="H37" s="13">
        <f t="shared" si="6"/>
        <v>1858.6750000000002</v>
      </c>
      <c r="I37" s="13">
        <f t="shared" si="6"/>
        <v>1886.625</v>
      </c>
      <c r="J37" s="13">
        <f t="shared" si="6"/>
        <v>1928.55</v>
      </c>
      <c r="K37" s="13">
        <f t="shared" si="6"/>
        <v>2096.25</v>
      </c>
      <c r="L37" s="13">
        <f t="shared" si="6"/>
        <v>2445.625</v>
      </c>
      <c r="M37" s="13">
        <f t="shared" si="6"/>
        <v>2515.5</v>
      </c>
      <c r="N37" s="13">
        <f t="shared" si="6"/>
        <v>2585.375</v>
      </c>
      <c r="O37" s="13">
        <f t="shared" si="6"/>
        <v>2795</v>
      </c>
    </row>
    <row r="38" spans="1:17" x14ac:dyDescent="0.4">
      <c r="A38" s="32">
        <f t="shared" ref="A38:A44" si="7">A37+1</f>
        <v>2</v>
      </c>
      <c r="B38" s="13">
        <f t="shared" si="6"/>
        <v>472.5</v>
      </c>
      <c r="C38" s="13">
        <f t="shared" si="6"/>
        <v>945</v>
      </c>
      <c r="D38" s="13">
        <f t="shared" si="6"/>
        <v>1417.5</v>
      </c>
      <c r="E38" s="14">
        <f t="shared" si="6"/>
        <v>1890</v>
      </c>
      <c r="F38" s="13">
        <f t="shared" si="6"/>
        <v>2362.5</v>
      </c>
      <c r="G38" s="13">
        <f t="shared" si="6"/>
        <v>2457</v>
      </c>
      <c r="H38" s="13">
        <f t="shared" si="6"/>
        <v>2513.7000000000003</v>
      </c>
      <c r="I38" s="13">
        <f t="shared" si="6"/>
        <v>2551.5000000000005</v>
      </c>
      <c r="J38" s="13">
        <f t="shared" si="6"/>
        <v>2608.1999999999998</v>
      </c>
      <c r="K38" s="13">
        <f t="shared" si="6"/>
        <v>2835</v>
      </c>
      <c r="L38" s="13">
        <f t="shared" si="6"/>
        <v>3307.5</v>
      </c>
      <c r="M38" s="13">
        <f t="shared" si="6"/>
        <v>3402</v>
      </c>
      <c r="N38" s="13">
        <f t="shared" si="6"/>
        <v>3496.5</v>
      </c>
      <c r="O38" s="13">
        <f t="shared" si="6"/>
        <v>3780</v>
      </c>
    </row>
    <row r="39" spans="1:17" x14ac:dyDescent="0.4">
      <c r="A39" s="32">
        <f t="shared" si="7"/>
        <v>3</v>
      </c>
      <c r="B39" s="13">
        <f t="shared" si="6"/>
        <v>595.625</v>
      </c>
      <c r="C39" s="13">
        <f t="shared" si="6"/>
        <v>1191.25</v>
      </c>
      <c r="D39" s="13">
        <f t="shared" si="6"/>
        <v>1786.875</v>
      </c>
      <c r="E39" s="14">
        <f t="shared" si="6"/>
        <v>2382.5</v>
      </c>
      <c r="F39" s="13">
        <f t="shared" si="6"/>
        <v>2978.125</v>
      </c>
      <c r="G39" s="13">
        <f t="shared" si="6"/>
        <v>3097.25</v>
      </c>
      <c r="H39" s="13">
        <f t="shared" si="6"/>
        <v>3168.7250000000004</v>
      </c>
      <c r="I39" s="13">
        <f t="shared" si="6"/>
        <v>3216.375</v>
      </c>
      <c r="J39" s="13">
        <f t="shared" si="6"/>
        <v>3287.85</v>
      </c>
      <c r="K39" s="13">
        <f t="shared" si="6"/>
        <v>3573.75</v>
      </c>
      <c r="L39" s="13">
        <f t="shared" si="6"/>
        <v>4169.375</v>
      </c>
      <c r="M39" s="13">
        <f t="shared" si="6"/>
        <v>4288.5</v>
      </c>
      <c r="N39" s="13">
        <f t="shared" si="6"/>
        <v>4407.625</v>
      </c>
      <c r="O39" s="13">
        <f t="shared" si="6"/>
        <v>4765</v>
      </c>
    </row>
    <row r="40" spans="1:17" x14ac:dyDescent="0.4">
      <c r="A40" s="32">
        <f t="shared" si="7"/>
        <v>4</v>
      </c>
      <c r="B40" s="13">
        <f t="shared" si="6"/>
        <v>718.75</v>
      </c>
      <c r="C40" s="13">
        <f t="shared" si="6"/>
        <v>1437.5</v>
      </c>
      <c r="D40" s="13">
        <f t="shared" si="6"/>
        <v>2156.25</v>
      </c>
      <c r="E40" s="14">
        <f t="shared" si="6"/>
        <v>2875</v>
      </c>
      <c r="F40" s="13">
        <f t="shared" si="6"/>
        <v>3593.75</v>
      </c>
      <c r="G40" s="13">
        <f t="shared" si="6"/>
        <v>3737.5</v>
      </c>
      <c r="H40" s="13">
        <f t="shared" si="6"/>
        <v>3823.75</v>
      </c>
      <c r="I40" s="13">
        <f t="shared" si="6"/>
        <v>3881.25</v>
      </c>
      <c r="J40" s="13">
        <f t="shared" si="6"/>
        <v>3967.4999999999995</v>
      </c>
      <c r="K40" s="13">
        <f t="shared" si="6"/>
        <v>4312.5</v>
      </c>
      <c r="L40" s="13">
        <f t="shared" si="6"/>
        <v>5031.25</v>
      </c>
      <c r="M40" s="13">
        <f t="shared" si="6"/>
        <v>5175</v>
      </c>
      <c r="N40" s="13">
        <f t="shared" si="6"/>
        <v>5318.75</v>
      </c>
      <c r="O40" s="13">
        <f t="shared" si="6"/>
        <v>5750</v>
      </c>
    </row>
    <row r="41" spans="1:17" x14ac:dyDescent="0.4">
      <c r="A41" s="32">
        <f t="shared" si="7"/>
        <v>5</v>
      </c>
      <c r="B41" s="13">
        <f t="shared" si="6"/>
        <v>841.875</v>
      </c>
      <c r="C41" s="13">
        <f t="shared" si="6"/>
        <v>1683.75</v>
      </c>
      <c r="D41" s="13">
        <f t="shared" si="6"/>
        <v>2525.625</v>
      </c>
      <c r="E41" s="14">
        <f t="shared" si="6"/>
        <v>3367.5</v>
      </c>
      <c r="F41" s="13">
        <f t="shared" si="6"/>
        <v>4209.375</v>
      </c>
      <c r="G41" s="13">
        <f t="shared" si="6"/>
        <v>4377.75</v>
      </c>
      <c r="H41" s="13">
        <f t="shared" si="6"/>
        <v>4478.7750000000005</v>
      </c>
      <c r="I41" s="13">
        <f t="shared" si="6"/>
        <v>4546.125</v>
      </c>
      <c r="J41" s="13">
        <f t="shared" si="6"/>
        <v>4647.1499999999996</v>
      </c>
      <c r="K41" s="13">
        <f t="shared" si="6"/>
        <v>5051.25</v>
      </c>
      <c r="L41" s="13">
        <f t="shared" si="6"/>
        <v>5893.125</v>
      </c>
      <c r="M41" s="13">
        <f t="shared" si="6"/>
        <v>6061.5</v>
      </c>
      <c r="N41" s="13">
        <f t="shared" si="6"/>
        <v>6229.875</v>
      </c>
      <c r="O41" s="13">
        <f t="shared" si="6"/>
        <v>6735</v>
      </c>
    </row>
    <row r="42" spans="1:17" x14ac:dyDescent="0.4">
      <c r="A42" s="32">
        <f t="shared" si="7"/>
        <v>6</v>
      </c>
      <c r="B42" s="13">
        <f t="shared" si="6"/>
        <v>965</v>
      </c>
      <c r="C42" s="13">
        <f t="shared" si="6"/>
        <v>1930</v>
      </c>
      <c r="D42" s="13">
        <f t="shared" si="6"/>
        <v>2895</v>
      </c>
      <c r="E42" s="14">
        <f t="shared" si="6"/>
        <v>3860</v>
      </c>
      <c r="F42" s="13">
        <f t="shared" si="6"/>
        <v>4825</v>
      </c>
      <c r="G42" s="13">
        <f t="shared" si="6"/>
        <v>5018</v>
      </c>
      <c r="H42" s="13">
        <f t="shared" si="6"/>
        <v>5133.8</v>
      </c>
      <c r="I42" s="13">
        <f t="shared" si="6"/>
        <v>5211.0000000000009</v>
      </c>
      <c r="J42" s="13">
        <f t="shared" si="6"/>
        <v>5326.8</v>
      </c>
      <c r="K42" s="13">
        <f t="shared" si="6"/>
        <v>5790</v>
      </c>
      <c r="L42" s="13">
        <f t="shared" si="6"/>
        <v>6755</v>
      </c>
      <c r="M42" s="13">
        <f t="shared" si="6"/>
        <v>6948</v>
      </c>
      <c r="N42" s="13">
        <f t="shared" si="6"/>
        <v>7141</v>
      </c>
      <c r="O42" s="13">
        <f t="shared" si="6"/>
        <v>7720</v>
      </c>
    </row>
    <row r="43" spans="1:17" x14ac:dyDescent="0.4">
      <c r="A43" s="32">
        <f t="shared" si="7"/>
        <v>7</v>
      </c>
      <c r="B43" s="13">
        <f t="shared" si="6"/>
        <v>1088.125</v>
      </c>
      <c r="C43" s="13">
        <f t="shared" si="6"/>
        <v>2176.25</v>
      </c>
      <c r="D43" s="13">
        <f t="shared" si="6"/>
        <v>3264.375</v>
      </c>
      <c r="E43" s="14">
        <f t="shared" si="6"/>
        <v>4352.5</v>
      </c>
      <c r="F43" s="13">
        <f t="shared" si="6"/>
        <v>5440.625</v>
      </c>
      <c r="G43" s="13">
        <f t="shared" si="6"/>
        <v>5658.25</v>
      </c>
      <c r="H43" s="13">
        <f t="shared" si="6"/>
        <v>5788.8250000000007</v>
      </c>
      <c r="I43" s="13">
        <f t="shared" si="6"/>
        <v>5875.875</v>
      </c>
      <c r="J43" s="13">
        <f t="shared" si="6"/>
        <v>6006.45</v>
      </c>
      <c r="K43" s="13">
        <f t="shared" si="6"/>
        <v>6528.75</v>
      </c>
      <c r="L43" s="13">
        <f t="shared" si="6"/>
        <v>7616.875</v>
      </c>
      <c r="M43" s="13">
        <f t="shared" si="6"/>
        <v>7834.5</v>
      </c>
      <c r="N43" s="13">
        <f t="shared" si="6"/>
        <v>8052.125</v>
      </c>
      <c r="O43" s="13">
        <f t="shared" si="6"/>
        <v>8705</v>
      </c>
    </row>
    <row r="44" spans="1:17" x14ac:dyDescent="0.4">
      <c r="A44" s="32">
        <f t="shared" si="7"/>
        <v>8</v>
      </c>
      <c r="B44" s="13">
        <f t="shared" si="6"/>
        <v>1211.25</v>
      </c>
      <c r="C44" s="13">
        <f t="shared" si="6"/>
        <v>2422.5</v>
      </c>
      <c r="D44" s="13">
        <f t="shared" si="6"/>
        <v>3633.75</v>
      </c>
      <c r="E44" s="14">
        <f t="shared" si="6"/>
        <v>4845</v>
      </c>
      <c r="F44" s="13">
        <f t="shared" si="6"/>
        <v>6056.25</v>
      </c>
      <c r="G44" s="13">
        <f t="shared" si="6"/>
        <v>6298.5</v>
      </c>
      <c r="H44" s="13">
        <f t="shared" si="6"/>
        <v>6443.8499999999995</v>
      </c>
      <c r="I44" s="13">
        <f t="shared" si="6"/>
        <v>6540.75</v>
      </c>
      <c r="J44" s="13">
        <f t="shared" si="6"/>
        <v>6686.0999999999995</v>
      </c>
      <c r="K44" s="13">
        <f t="shared" si="6"/>
        <v>7267.5</v>
      </c>
      <c r="L44" s="13">
        <f t="shared" si="6"/>
        <v>8478.75</v>
      </c>
      <c r="M44" s="13">
        <f t="shared" si="6"/>
        <v>8721</v>
      </c>
      <c r="N44" s="13">
        <f t="shared" si="6"/>
        <v>8963.25</v>
      </c>
      <c r="O44" s="13">
        <f t="shared" si="6"/>
        <v>9690</v>
      </c>
    </row>
    <row r="45" spans="1:17" x14ac:dyDescent="0.4">
      <c r="A45" s="32">
        <v>9</v>
      </c>
      <c r="B45" s="13">
        <f t="shared" si="6"/>
        <v>1334.375</v>
      </c>
      <c r="C45" s="13">
        <f t="shared" si="6"/>
        <v>2668.75</v>
      </c>
      <c r="D45" s="13">
        <f t="shared" si="6"/>
        <v>4003.125</v>
      </c>
      <c r="E45" s="14">
        <f t="shared" si="6"/>
        <v>5337.5</v>
      </c>
      <c r="F45" s="13">
        <f t="shared" si="6"/>
        <v>6671.875</v>
      </c>
      <c r="G45" s="13">
        <f t="shared" si="6"/>
        <v>6938.75</v>
      </c>
      <c r="H45" s="13">
        <f t="shared" si="6"/>
        <v>7098.875</v>
      </c>
      <c r="I45" s="13">
        <f t="shared" si="6"/>
        <v>7205.625</v>
      </c>
      <c r="J45" s="13">
        <f t="shared" si="6"/>
        <v>7365.75</v>
      </c>
      <c r="K45" s="13">
        <f t="shared" si="6"/>
        <v>8006.25</v>
      </c>
      <c r="L45" s="13">
        <f t="shared" si="6"/>
        <v>9340.625</v>
      </c>
      <c r="M45" s="13">
        <f t="shared" si="6"/>
        <v>9607.5</v>
      </c>
      <c r="N45" s="13">
        <f t="shared" si="6"/>
        <v>9874.375</v>
      </c>
      <c r="O45" s="13">
        <f t="shared" si="6"/>
        <v>10675</v>
      </c>
    </row>
    <row r="46" spans="1:17" x14ac:dyDescent="0.4">
      <c r="A46" s="32">
        <v>10</v>
      </c>
      <c r="B46" s="13">
        <f t="shared" si="6"/>
        <v>1457.5</v>
      </c>
      <c r="C46" s="13">
        <f t="shared" si="6"/>
        <v>2915</v>
      </c>
      <c r="D46" s="13">
        <f t="shared" si="6"/>
        <v>4372.5</v>
      </c>
      <c r="E46" s="14">
        <f t="shared" si="6"/>
        <v>5830</v>
      </c>
      <c r="F46" s="13">
        <f t="shared" si="6"/>
        <v>7287.5</v>
      </c>
      <c r="G46" s="13">
        <f t="shared" si="6"/>
        <v>7579</v>
      </c>
      <c r="H46" s="13">
        <f t="shared" si="6"/>
        <v>7753.9000000000005</v>
      </c>
      <c r="I46" s="13">
        <f t="shared" si="6"/>
        <v>7870.5</v>
      </c>
      <c r="J46" s="13">
        <f t="shared" si="6"/>
        <v>8045.3999999999987</v>
      </c>
      <c r="K46" s="13">
        <f t="shared" si="6"/>
        <v>8745</v>
      </c>
      <c r="L46" s="13">
        <f t="shared" si="6"/>
        <v>10202.5</v>
      </c>
      <c r="M46" s="13">
        <f t="shared" si="6"/>
        <v>10494</v>
      </c>
      <c r="N46" s="13">
        <f t="shared" si="6"/>
        <v>10785.5</v>
      </c>
      <c r="O46" s="13">
        <f t="shared" si="6"/>
        <v>11660</v>
      </c>
    </row>
    <row r="47" spans="1:17" x14ac:dyDescent="0.4">
      <c r="A47" s="32">
        <v>11</v>
      </c>
      <c r="B47" s="13">
        <f t="shared" si="6"/>
        <v>1580.625</v>
      </c>
      <c r="C47" s="13">
        <f t="shared" si="6"/>
        <v>3161.25</v>
      </c>
      <c r="D47" s="13">
        <f t="shared" si="6"/>
        <v>4741.875</v>
      </c>
      <c r="E47" s="14">
        <f t="shared" si="6"/>
        <v>6322.5</v>
      </c>
      <c r="F47" s="13">
        <f t="shared" si="6"/>
        <v>7903.125</v>
      </c>
      <c r="G47" s="13">
        <f t="shared" si="6"/>
        <v>8219.25</v>
      </c>
      <c r="H47" s="13">
        <f t="shared" si="6"/>
        <v>8408.9250000000011</v>
      </c>
      <c r="I47" s="13">
        <f t="shared" si="6"/>
        <v>8535.375</v>
      </c>
      <c r="J47" s="13">
        <f t="shared" si="6"/>
        <v>8725.0499999999993</v>
      </c>
      <c r="K47" s="13">
        <f t="shared" si="6"/>
        <v>9483.75</v>
      </c>
      <c r="L47" s="13">
        <f t="shared" si="6"/>
        <v>11064.375</v>
      </c>
      <c r="M47" s="13">
        <f t="shared" si="6"/>
        <v>11380.5</v>
      </c>
      <c r="N47" s="13">
        <f t="shared" si="6"/>
        <v>11696.625</v>
      </c>
      <c r="O47" s="13">
        <f t="shared" si="6"/>
        <v>12645</v>
      </c>
    </row>
    <row r="48" spans="1:17" x14ac:dyDescent="0.4">
      <c r="A48" s="32">
        <v>12</v>
      </c>
      <c r="B48" s="13">
        <f t="shared" si="6"/>
        <v>1703.75</v>
      </c>
      <c r="C48" s="13">
        <f t="shared" si="6"/>
        <v>3407.5</v>
      </c>
      <c r="D48" s="13">
        <f t="shared" si="6"/>
        <v>5111.25</v>
      </c>
      <c r="E48" s="14">
        <f t="shared" si="6"/>
        <v>6815</v>
      </c>
      <c r="F48" s="13">
        <f t="shared" si="6"/>
        <v>8518.75</v>
      </c>
      <c r="G48" s="13">
        <f t="shared" si="6"/>
        <v>8859.5</v>
      </c>
      <c r="H48" s="13">
        <f t="shared" si="6"/>
        <v>9063.9500000000007</v>
      </c>
      <c r="I48" s="13">
        <f t="shared" si="6"/>
        <v>9200.25</v>
      </c>
      <c r="J48" s="13">
        <f t="shared" si="6"/>
        <v>9404.6999999999989</v>
      </c>
      <c r="K48" s="13">
        <f t="shared" si="6"/>
        <v>10222.5</v>
      </c>
      <c r="L48" s="13">
        <f t="shared" si="6"/>
        <v>11926.25</v>
      </c>
      <c r="M48" s="13">
        <f t="shared" si="6"/>
        <v>12267</v>
      </c>
      <c r="N48" s="13">
        <f t="shared" si="6"/>
        <v>12607.75</v>
      </c>
      <c r="O48" s="13">
        <f t="shared" si="6"/>
        <v>13630</v>
      </c>
    </row>
    <row r="49" spans="1:15" x14ac:dyDescent="0.4">
      <c r="A49" s="32">
        <v>13</v>
      </c>
      <c r="B49" s="13">
        <f t="shared" si="6"/>
        <v>1826.875</v>
      </c>
      <c r="C49" s="13">
        <f t="shared" si="6"/>
        <v>3653.75</v>
      </c>
      <c r="D49" s="13">
        <f t="shared" si="6"/>
        <v>5480.625</v>
      </c>
      <c r="E49" s="14">
        <f t="shared" si="6"/>
        <v>7307.5</v>
      </c>
      <c r="F49" s="13">
        <f t="shared" si="6"/>
        <v>9134.375</v>
      </c>
      <c r="G49" s="13">
        <f t="shared" si="6"/>
        <v>9499.75</v>
      </c>
      <c r="H49" s="13">
        <f t="shared" si="6"/>
        <v>9718.9750000000004</v>
      </c>
      <c r="I49" s="13">
        <f t="shared" si="6"/>
        <v>9865.1250000000018</v>
      </c>
      <c r="J49" s="13">
        <f t="shared" si="6"/>
        <v>10084.35</v>
      </c>
      <c r="K49" s="13">
        <f t="shared" si="6"/>
        <v>10961.25</v>
      </c>
      <c r="L49" s="13">
        <f t="shared" si="6"/>
        <v>12788.125</v>
      </c>
      <c r="M49" s="13">
        <f t="shared" si="6"/>
        <v>13153.5</v>
      </c>
      <c r="N49" s="13">
        <f t="shared" si="6"/>
        <v>13518.875</v>
      </c>
      <c r="O49" s="13">
        <f t="shared" si="6"/>
        <v>14615</v>
      </c>
    </row>
    <row r="50" spans="1:15" x14ac:dyDescent="0.4">
      <c r="A50" s="32">
        <v>14</v>
      </c>
      <c r="B50" s="16">
        <f t="shared" si="6"/>
        <v>1950</v>
      </c>
      <c r="C50" s="16">
        <f t="shared" si="6"/>
        <v>3900</v>
      </c>
      <c r="D50" s="16">
        <f t="shared" si="6"/>
        <v>5850</v>
      </c>
      <c r="E50" s="23">
        <f t="shared" si="6"/>
        <v>7800</v>
      </c>
      <c r="F50" s="16">
        <f t="shared" si="6"/>
        <v>9750</v>
      </c>
      <c r="G50" s="16">
        <f t="shared" si="6"/>
        <v>10140</v>
      </c>
      <c r="H50" s="16">
        <f t="shared" si="6"/>
        <v>10374</v>
      </c>
      <c r="I50" s="16">
        <f t="shared" si="6"/>
        <v>10530.000000000002</v>
      </c>
      <c r="J50" s="16">
        <f t="shared" si="6"/>
        <v>10763.999999999998</v>
      </c>
      <c r="K50" s="16">
        <f t="shared" si="6"/>
        <v>11700</v>
      </c>
      <c r="L50" s="16">
        <f t="shared" si="6"/>
        <v>13650</v>
      </c>
      <c r="M50" s="16">
        <f t="shared" si="6"/>
        <v>14040</v>
      </c>
      <c r="N50" s="16">
        <f t="shared" si="6"/>
        <v>14430</v>
      </c>
      <c r="O50" s="16">
        <f t="shared" si="6"/>
        <v>15600</v>
      </c>
    </row>
    <row r="52" spans="1:15" ht="29.15" x14ac:dyDescent="0.4">
      <c r="A52" s="29" t="s">
        <v>61</v>
      </c>
      <c r="B52" s="31">
        <v>2.25</v>
      </c>
      <c r="C52" s="31">
        <v>2.5</v>
      </c>
      <c r="D52" s="31">
        <v>2.75</v>
      </c>
      <c r="E52" s="31">
        <v>3</v>
      </c>
      <c r="F52" s="11">
        <v>3.25</v>
      </c>
      <c r="G52" s="11">
        <v>3.5</v>
      </c>
      <c r="H52" s="11">
        <v>3.75</v>
      </c>
      <c r="I52" s="11">
        <v>4</v>
      </c>
      <c r="J52" s="11">
        <v>5</v>
      </c>
      <c r="K52" s="11">
        <v>6</v>
      </c>
      <c r="L52" s="11">
        <v>7</v>
      </c>
      <c r="M52" s="11">
        <v>8</v>
      </c>
      <c r="N52" s="11">
        <v>10</v>
      </c>
    </row>
    <row r="53" spans="1:15" x14ac:dyDescent="0.4">
      <c r="A53" s="32">
        <v>1</v>
      </c>
      <c r="B53" s="13">
        <f t="shared" ref="B53:I66" si="8">B20/12</f>
        <v>3144.375</v>
      </c>
      <c r="C53" s="13">
        <f t="shared" si="8"/>
        <v>3493.75</v>
      </c>
      <c r="D53" s="13">
        <f t="shared" si="8"/>
        <v>3843.125</v>
      </c>
      <c r="E53" s="13">
        <f t="shared" si="8"/>
        <v>4192.5</v>
      </c>
      <c r="F53" s="13">
        <f t="shared" si="8"/>
        <v>4541.875</v>
      </c>
      <c r="G53" s="13">
        <f t="shared" si="8"/>
        <v>4891.25</v>
      </c>
      <c r="H53" s="13">
        <f t="shared" si="8"/>
        <v>5240.625</v>
      </c>
      <c r="I53" s="13">
        <f t="shared" si="8"/>
        <v>5590</v>
      </c>
      <c r="J53" s="13">
        <f t="shared" ref="J53:N66" si="9">$E37*J$19</f>
        <v>6987.5</v>
      </c>
      <c r="K53" s="13">
        <f t="shared" si="9"/>
        <v>8385</v>
      </c>
      <c r="L53" s="13">
        <f t="shared" si="9"/>
        <v>9782.5</v>
      </c>
      <c r="M53" s="13">
        <f t="shared" si="9"/>
        <v>11180</v>
      </c>
      <c r="N53" s="13">
        <f t="shared" si="9"/>
        <v>13975</v>
      </c>
    </row>
    <row r="54" spans="1:15" x14ac:dyDescent="0.4">
      <c r="A54" s="32">
        <f t="shared" ref="A54:A60" si="10">A53+1</f>
        <v>2</v>
      </c>
      <c r="B54" s="13">
        <f t="shared" si="8"/>
        <v>4252.5</v>
      </c>
      <c r="C54" s="13">
        <f t="shared" si="8"/>
        <v>4725</v>
      </c>
      <c r="D54" s="13">
        <f t="shared" si="8"/>
        <v>5197.5</v>
      </c>
      <c r="E54" s="13">
        <f t="shared" si="8"/>
        <v>5670</v>
      </c>
      <c r="F54" s="13">
        <f t="shared" si="8"/>
        <v>6142.5</v>
      </c>
      <c r="G54" s="13">
        <f t="shared" si="8"/>
        <v>6615</v>
      </c>
      <c r="H54" s="13">
        <f t="shared" si="8"/>
        <v>7087.5</v>
      </c>
      <c r="I54" s="13">
        <f t="shared" si="8"/>
        <v>7560</v>
      </c>
      <c r="J54" s="13">
        <f t="shared" si="9"/>
        <v>9450</v>
      </c>
      <c r="K54" s="13">
        <f t="shared" si="9"/>
        <v>11340</v>
      </c>
      <c r="L54" s="13">
        <f t="shared" si="9"/>
        <v>13230</v>
      </c>
      <c r="M54" s="13">
        <f t="shared" si="9"/>
        <v>15120</v>
      </c>
      <c r="N54" s="13">
        <f t="shared" si="9"/>
        <v>18900</v>
      </c>
    </row>
    <row r="55" spans="1:15" x14ac:dyDescent="0.4">
      <c r="A55" s="32">
        <f t="shared" si="10"/>
        <v>3</v>
      </c>
      <c r="B55" s="13">
        <f t="shared" si="8"/>
        <v>5360.625</v>
      </c>
      <c r="C55" s="13">
        <f t="shared" si="8"/>
        <v>5956.25</v>
      </c>
      <c r="D55" s="13">
        <f t="shared" si="8"/>
        <v>6551.875</v>
      </c>
      <c r="E55" s="13">
        <f t="shared" si="8"/>
        <v>7147.5</v>
      </c>
      <c r="F55" s="13">
        <f t="shared" si="8"/>
        <v>7743.125</v>
      </c>
      <c r="G55" s="13">
        <f t="shared" si="8"/>
        <v>8338.75</v>
      </c>
      <c r="H55" s="13">
        <f t="shared" si="8"/>
        <v>8934.375</v>
      </c>
      <c r="I55" s="13">
        <f t="shared" si="8"/>
        <v>9530</v>
      </c>
      <c r="J55" s="13">
        <f t="shared" si="9"/>
        <v>11912.5</v>
      </c>
      <c r="K55" s="13">
        <f t="shared" si="9"/>
        <v>14295</v>
      </c>
      <c r="L55" s="13">
        <f t="shared" si="9"/>
        <v>16677.5</v>
      </c>
      <c r="M55" s="13">
        <f t="shared" si="9"/>
        <v>19060</v>
      </c>
      <c r="N55" s="13">
        <f t="shared" si="9"/>
        <v>23825</v>
      </c>
    </row>
    <row r="56" spans="1:15" x14ac:dyDescent="0.4">
      <c r="A56" s="32">
        <f t="shared" si="10"/>
        <v>4</v>
      </c>
      <c r="B56" s="13">
        <f t="shared" si="8"/>
        <v>6468.75</v>
      </c>
      <c r="C56" s="13">
        <f t="shared" si="8"/>
        <v>7187.5</v>
      </c>
      <c r="D56" s="13">
        <f t="shared" si="8"/>
        <v>7906.25</v>
      </c>
      <c r="E56" s="13">
        <f t="shared" si="8"/>
        <v>8625</v>
      </c>
      <c r="F56" s="13">
        <f t="shared" si="8"/>
        <v>9343.75</v>
      </c>
      <c r="G56" s="13">
        <f t="shared" si="8"/>
        <v>10062.5</v>
      </c>
      <c r="H56" s="13">
        <f t="shared" si="8"/>
        <v>10781.25</v>
      </c>
      <c r="I56" s="13">
        <f t="shared" si="8"/>
        <v>11500</v>
      </c>
      <c r="J56" s="13">
        <f t="shared" si="9"/>
        <v>14375</v>
      </c>
      <c r="K56" s="13">
        <f t="shared" si="9"/>
        <v>17250</v>
      </c>
      <c r="L56" s="13">
        <f t="shared" si="9"/>
        <v>20125</v>
      </c>
      <c r="M56" s="13">
        <f t="shared" si="9"/>
        <v>23000</v>
      </c>
      <c r="N56" s="13">
        <f t="shared" si="9"/>
        <v>28750</v>
      </c>
    </row>
    <row r="57" spans="1:15" x14ac:dyDescent="0.4">
      <c r="A57" s="32">
        <f t="shared" si="10"/>
        <v>5</v>
      </c>
      <c r="B57" s="13">
        <f t="shared" si="8"/>
        <v>7576.875</v>
      </c>
      <c r="C57" s="13">
        <f t="shared" si="8"/>
        <v>8418.75</v>
      </c>
      <c r="D57" s="13">
        <f t="shared" si="8"/>
        <v>9260.625</v>
      </c>
      <c r="E57" s="13">
        <f t="shared" si="8"/>
        <v>10102.5</v>
      </c>
      <c r="F57" s="13">
        <f t="shared" si="8"/>
        <v>10944.375</v>
      </c>
      <c r="G57" s="13">
        <f t="shared" si="8"/>
        <v>11786.25</v>
      </c>
      <c r="H57" s="13">
        <f t="shared" si="8"/>
        <v>12628.125</v>
      </c>
      <c r="I57" s="13">
        <f t="shared" si="8"/>
        <v>13470</v>
      </c>
      <c r="J57" s="13">
        <f t="shared" si="9"/>
        <v>16837.5</v>
      </c>
      <c r="K57" s="13">
        <f t="shared" si="9"/>
        <v>20205</v>
      </c>
      <c r="L57" s="13">
        <f t="shared" si="9"/>
        <v>23572.5</v>
      </c>
      <c r="M57" s="13">
        <f t="shared" si="9"/>
        <v>26940</v>
      </c>
      <c r="N57" s="13">
        <f t="shared" si="9"/>
        <v>33675</v>
      </c>
    </row>
    <row r="58" spans="1:15" x14ac:dyDescent="0.4">
      <c r="A58" s="32">
        <f t="shared" si="10"/>
        <v>6</v>
      </c>
      <c r="B58" s="13">
        <f t="shared" si="8"/>
        <v>8685</v>
      </c>
      <c r="C58" s="13">
        <f t="shared" si="8"/>
        <v>9650</v>
      </c>
      <c r="D58" s="13">
        <f t="shared" si="8"/>
        <v>10615</v>
      </c>
      <c r="E58" s="13">
        <f t="shared" si="8"/>
        <v>11580</v>
      </c>
      <c r="F58" s="13">
        <f t="shared" si="8"/>
        <v>12545</v>
      </c>
      <c r="G58" s="13">
        <f t="shared" si="8"/>
        <v>13510</v>
      </c>
      <c r="H58" s="13">
        <f t="shared" si="8"/>
        <v>14475</v>
      </c>
      <c r="I58" s="13">
        <f t="shared" si="8"/>
        <v>15440</v>
      </c>
      <c r="J58" s="13">
        <f t="shared" si="9"/>
        <v>19300</v>
      </c>
      <c r="K58" s="13">
        <f t="shared" si="9"/>
        <v>23160</v>
      </c>
      <c r="L58" s="13">
        <f t="shared" si="9"/>
        <v>27020</v>
      </c>
      <c r="M58" s="13">
        <f t="shared" si="9"/>
        <v>30880</v>
      </c>
      <c r="N58" s="13">
        <f t="shared" si="9"/>
        <v>38600</v>
      </c>
    </row>
    <row r="59" spans="1:15" x14ac:dyDescent="0.4">
      <c r="A59" s="32">
        <f t="shared" si="10"/>
        <v>7</v>
      </c>
      <c r="B59" s="13">
        <f t="shared" si="8"/>
        <v>9793.125</v>
      </c>
      <c r="C59" s="13">
        <f t="shared" si="8"/>
        <v>10881.25</v>
      </c>
      <c r="D59" s="13">
        <f t="shared" si="8"/>
        <v>11969.375</v>
      </c>
      <c r="E59" s="13">
        <f t="shared" si="8"/>
        <v>13057.5</v>
      </c>
      <c r="F59" s="13">
        <f t="shared" si="8"/>
        <v>14145.625</v>
      </c>
      <c r="G59" s="13">
        <f t="shared" si="8"/>
        <v>15233.75</v>
      </c>
      <c r="H59" s="13">
        <f t="shared" si="8"/>
        <v>16321.875</v>
      </c>
      <c r="I59" s="13">
        <f t="shared" si="8"/>
        <v>17410</v>
      </c>
      <c r="J59" s="13">
        <f t="shared" si="9"/>
        <v>21762.5</v>
      </c>
      <c r="K59" s="13">
        <f t="shared" si="9"/>
        <v>26115</v>
      </c>
      <c r="L59" s="13">
        <f t="shared" si="9"/>
        <v>30467.5</v>
      </c>
      <c r="M59" s="13">
        <f t="shared" si="9"/>
        <v>34820</v>
      </c>
      <c r="N59" s="13">
        <f t="shared" si="9"/>
        <v>43525</v>
      </c>
    </row>
    <row r="60" spans="1:15" x14ac:dyDescent="0.4">
      <c r="A60" s="32">
        <f t="shared" si="10"/>
        <v>8</v>
      </c>
      <c r="B60" s="13">
        <f t="shared" si="8"/>
        <v>10901.25</v>
      </c>
      <c r="C60" s="13">
        <f t="shared" si="8"/>
        <v>12112.5</v>
      </c>
      <c r="D60" s="13">
        <f t="shared" si="8"/>
        <v>13323.75</v>
      </c>
      <c r="E60" s="13">
        <f t="shared" si="8"/>
        <v>14535</v>
      </c>
      <c r="F60" s="13">
        <f t="shared" si="8"/>
        <v>15746.25</v>
      </c>
      <c r="G60" s="13">
        <f t="shared" si="8"/>
        <v>16957.5</v>
      </c>
      <c r="H60" s="13">
        <f t="shared" si="8"/>
        <v>18168.75</v>
      </c>
      <c r="I60" s="13">
        <f t="shared" si="8"/>
        <v>19380</v>
      </c>
      <c r="J60" s="13">
        <f t="shared" si="9"/>
        <v>24225</v>
      </c>
      <c r="K60" s="13">
        <f t="shared" si="9"/>
        <v>29070</v>
      </c>
      <c r="L60" s="13">
        <f t="shared" si="9"/>
        <v>33915</v>
      </c>
      <c r="M60" s="13">
        <f t="shared" si="9"/>
        <v>38760</v>
      </c>
      <c r="N60" s="13">
        <f t="shared" si="9"/>
        <v>48450</v>
      </c>
    </row>
    <row r="61" spans="1:15" x14ac:dyDescent="0.4">
      <c r="A61" s="32">
        <v>9</v>
      </c>
      <c r="B61" s="13">
        <f t="shared" si="8"/>
        <v>12009.375</v>
      </c>
      <c r="C61" s="13">
        <f t="shared" si="8"/>
        <v>13343.75</v>
      </c>
      <c r="D61" s="13">
        <f t="shared" si="8"/>
        <v>14678.125</v>
      </c>
      <c r="E61" s="13">
        <f t="shared" si="8"/>
        <v>16012.5</v>
      </c>
      <c r="F61" s="13">
        <f t="shared" si="8"/>
        <v>17346.875</v>
      </c>
      <c r="G61" s="13">
        <f t="shared" si="8"/>
        <v>18681.25</v>
      </c>
      <c r="H61" s="13">
        <f t="shared" si="8"/>
        <v>20015.625</v>
      </c>
      <c r="I61" s="13">
        <f t="shared" si="8"/>
        <v>21350</v>
      </c>
      <c r="J61" s="13">
        <f t="shared" si="9"/>
        <v>26687.5</v>
      </c>
      <c r="K61" s="13">
        <f t="shared" si="9"/>
        <v>32025</v>
      </c>
      <c r="L61" s="13">
        <f t="shared" si="9"/>
        <v>37362.5</v>
      </c>
      <c r="M61" s="13">
        <f t="shared" si="9"/>
        <v>42700</v>
      </c>
      <c r="N61" s="13">
        <f t="shared" si="9"/>
        <v>53375</v>
      </c>
    </row>
    <row r="62" spans="1:15" x14ac:dyDescent="0.4">
      <c r="A62" s="32">
        <v>10</v>
      </c>
      <c r="B62" s="13">
        <f t="shared" si="8"/>
        <v>13117.5</v>
      </c>
      <c r="C62" s="13">
        <f t="shared" si="8"/>
        <v>14575</v>
      </c>
      <c r="D62" s="13">
        <f t="shared" si="8"/>
        <v>16032.5</v>
      </c>
      <c r="E62" s="13">
        <f t="shared" si="8"/>
        <v>17490</v>
      </c>
      <c r="F62" s="13">
        <f t="shared" si="8"/>
        <v>18947.5</v>
      </c>
      <c r="G62" s="13">
        <f t="shared" si="8"/>
        <v>20405</v>
      </c>
      <c r="H62" s="13">
        <f t="shared" si="8"/>
        <v>21862.5</v>
      </c>
      <c r="I62" s="13">
        <f t="shared" si="8"/>
        <v>23320</v>
      </c>
      <c r="J62" s="13">
        <f t="shared" si="9"/>
        <v>29150</v>
      </c>
      <c r="K62" s="13">
        <f t="shared" si="9"/>
        <v>34980</v>
      </c>
      <c r="L62" s="13">
        <f t="shared" si="9"/>
        <v>40810</v>
      </c>
      <c r="M62" s="13">
        <f t="shared" si="9"/>
        <v>46640</v>
      </c>
      <c r="N62" s="13">
        <f t="shared" si="9"/>
        <v>58300</v>
      </c>
    </row>
    <row r="63" spans="1:15" x14ac:dyDescent="0.4">
      <c r="A63" s="32">
        <v>11</v>
      </c>
      <c r="B63" s="13">
        <f t="shared" si="8"/>
        <v>14225.625</v>
      </c>
      <c r="C63" s="13">
        <f t="shared" si="8"/>
        <v>15806.25</v>
      </c>
      <c r="D63" s="13">
        <f t="shared" si="8"/>
        <v>17386.875</v>
      </c>
      <c r="E63" s="13">
        <f t="shared" si="8"/>
        <v>18967.5</v>
      </c>
      <c r="F63" s="13">
        <f t="shared" si="8"/>
        <v>20548.125</v>
      </c>
      <c r="G63" s="13">
        <f t="shared" si="8"/>
        <v>22128.75</v>
      </c>
      <c r="H63" s="13">
        <f t="shared" si="8"/>
        <v>23709.375</v>
      </c>
      <c r="I63" s="13">
        <f t="shared" si="8"/>
        <v>25290</v>
      </c>
      <c r="J63" s="13">
        <f t="shared" si="9"/>
        <v>31612.5</v>
      </c>
      <c r="K63" s="13">
        <f t="shared" si="9"/>
        <v>37935</v>
      </c>
      <c r="L63" s="13">
        <f t="shared" si="9"/>
        <v>44257.5</v>
      </c>
      <c r="M63" s="13">
        <f t="shared" si="9"/>
        <v>50580</v>
      </c>
      <c r="N63" s="13">
        <f t="shared" si="9"/>
        <v>63225</v>
      </c>
    </row>
    <row r="64" spans="1:15" x14ac:dyDescent="0.4">
      <c r="A64" s="32">
        <v>12</v>
      </c>
      <c r="B64" s="13">
        <f t="shared" si="8"/>
        <v>15333.75</v>
      </c>
      <c r="C64" s="13">
        <f t="shared" si="8"/>
        <v>17037.5</v>
      </c>
      <c r="D64" s="13">
        <f t="shared" si="8"/>
        <v>18741.25</v>
      </c>
      <c r="E64" s="13">
        <f t="shared" si="8"/>
        <v>20445</v>
      </c>
      <c r="F64" s="13">
        <f t="shared" si="8"/>
        <v>22148.75</v>
      </c>
      <c r="G64" s="13">
        <f t="shared" si="8"/>
        <v>23852.5</v>
      </c>
      <c r="H64" s="13">
        <f t="shared" si="8"/>
        <v>25556.25</v>
      </c>
      <c r="I64" s="13">
        <f t="shared" si="8"/>
        <v>27260</v>
      </c>
      <c r="J64" s="13">
        <f t="shared" si="9"/>
        <v>34075</v>
      </c>
      <c r="K64" s="13">
        <f t="shared" si="9"/>
        <v>40890</v>
      </c>
      <c r="L64" s="13">
        <f t="shared" si="9"/>
        <v>47705</v>
      </c>
      <c r="M64" s="13">
        <f t="shared" si="9"/>
        <v>54520</v>
      </c>
      <c r="N64" s="13">
        <f t="shared" si="9"/>
        <v>68150</v>
      </c>
    </row>
    <row r="65" spans="1:14" x14ac:dyDescent="0.4">
      <c r="A65" s="32">
        <v>13</v>
      </c>
      <c r="B65" s="13">
        <f t="shared" si="8"/>
        <v>16441.875</v>
      </c>
      <c r="C65" s="13">
        <f t="shared" si="8"/>
        <v>18268.75</v>
      </c>
      <c r="D65" s="13">
        <f t="shared" si="8"/>
        <v>20095.625</v>
      </c>
      <c r="E65" s="13">
        <f t="shared" si="8"/>
        <v>21922.5</v>
      </c>
      <c r="F65" s="13">
        <f t="shared" si="8"/>
        <v>23749.375</v>
      </c>
      <c r="G65" s="13">
        <f t="shared" si="8"/>
        <v>25576.25</v>
      </c>
      <c r="H65" s="13">
        <f t="shared" si="8"/>
        <v>27403.125</v>
      </c>
      <c r="I65" s="13">
        <f t="shared" si="8"/>
        <v>29230</v>
      </c>
      <c r="J65" s="13">
        <f t="shared" si="9"/>
        <v>36537.5</v>
      </c>
      <c r="K65" s="13">
        <f t="shared" si="9"/>
        <v>43845</v>
      </c>
      <c r="L65" s="13">
        <f t="shared" si="9"/>
        <v>51152.5</v>
      </c>
      <c r="M65" s="13">
        <f t="shared" si="9"/>
        <v>58460</v>
      </c>
      <c r="N65" s="13">
        <f t="shared" si="9"/>
        <v>73075</v>
      </c>
    </row>
    <row r="66" spans="1:14" x14ac:dyDescent="0.4">
      <c r="A66" s="32">
        <v>14</v>
      </c>
      <c r="B66" s="16">
        <f t="shared" si="8"/>
        <v>17550</v>
      </c>
      <c r="C66" s="16">
        <f t="shared" si="8"/>
        <v>19500</v>
      </c>
      <c r="D66" s="16">
        <f t="shared" si="8"/>
        <v>21450</v>
      </c>
      <c r="E66" s="16">
        <f t="shared" si="8"/>
        <v>23400</v>
      </c>
      <c r="F66" s="16">
        <f t="shared" si="8"/>
        <v>25350</v>
      </c>
      <c r="G66" s="16">
        <f t="shared" si="8"/>
        <v>27300</v>
      </c>
      <c r="H66" s="16">
        <f t="shared" si="8"/>
        <v>29250</v>
      </c>
      <c r="I66" s="16">
        <f t="shared" si="8"/>
        <v>31200</v>
      </c>
      <c r="J66" s="16">
        <f t="shared" si="9"/>
        <v>39000</v>
      </c>
      <c r="K66" s="16">
        <f t="shared" si="9"/>
        <v>46800</v>
      </c>
      <c r="L66" s="16">
        <f t="shared" si="9"/>
        <v>54600</v>
      </c>
      <c r="M66" s="16">
        <f t="shared" si="9"/>
        <v>62400</v>
      </c>
      <c r="N66" s="16">
        <f t="shared" si="9"/>
        <v>78000</v>
      </c>
    </row>
    <row r="69" spans="1:14" x14ac:dyDescent="0.4">
      <c r="A69" s="5" t="s">
        <v>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DB7C8-9180-449F-9A54-A7C314776E17}">
  <dimension ref="A1:R83"/>
  <sheetViews>
    <sheetView topLeftCell="A49" workbookViewId="0">
      <selection activeCell="S78" sqref="S78"/>
    </sheetView>
  </sheetViews>
  <sheetFormatPr defaultRowHeight="14.6" x14ac:dyDescent="0.4"/>
  <cols>
    <col min="1" max="1" width="9" style="54" customWidth="1"/>
    <col min="2" max="13" width="9.53515625" style="54" bestFit="1" customWidth="1"/>
    <col min="14" max="14" width="6.53515625" style="54" bestFit="1" customWidth="1"/>
    <col min="15" max="17" width="8.3046875" style="54" customWidth="1"/>
    <col min="18" max="18" width="9.23046875" style="54"/>
  </cols>
  <sheetData>
    <row r="1" spans="1:13" ht="20.6" x14ac:dyDescent="0.55000000000000004">
      <c r="A1" s="53" t="s">
        <v>120</v>
      </c>
    </row>
    <row r="2" spans="1:13" ht="18.45" x14ac:dyDescent="0.5">
      <c r="A2" s="55"/>
    </row>
    <row r="3" spans="1:13" ht="18.45" x14ac:dyDescent="0.5">
      <c r="A3" s="56"/>
      <c r="G3" s="55" t="s">
        <v>121</v>
      </c>
    </row>
    <row r="4" spans="1:13" ht="22.3" x14ac:dyDescent="0.4">
      <c r="A4" s="57" t="s">
        <v>57</v>
      </c>
      <c r="B4" s="58">
        <v>0.5</v>
      </c>
      <c r="C4" s="58">
        <v>0.75</v>
      </c>
      <c r="D4" s="58">
        <v>1</v>
      </c>
      <c r="E4" s="58">
        <v>1.25</v>
      </c>
      <c r="F4" s="58">
        <v>1.3</v>
      </c>
      <c r="G4" s="58">
        <v>1.33</v>
      </c>
      <c r="H4" s="58">
        <v>1.35</v>
      </c>
      <c r="I4" s="58">
        <v>1.38</v>
      </c>
      <c r="J4" s="58">
        <v>1.5</v>
      </c>
      <c r="K4" s="58">
        <v>1.75</v>
      </c>
      <c r="L4" s="58">
        <v>1.8</v>
      </c>
      <c r="M4" s="58">
        <v>1.85</v>
      </c>
    </row>
    <row r="5" spans="1:13" x14ac:dyDescent="0.4">
      <c r="A5" s="59">
        <v>1</v>
      </c>
      <c r="B5" s="60">
        <f t="shared" ref="B5:C18" si="0">$D5*B$4</f>
        <v>7530</v>
      </c>
      <c r="C5" s="60">
        <f t="shared" si="0"/>
        <v>11295</v>
      </c>
      <c r="D5" s="61">
        <v>15060</v>
      </c>
      <c r="E5" s="60">
        <f t="shared" ref="E5:M18" si="1">$D5*E$4</f>
        <v>18825</v>
      </c>
      <c r="F5" s="60">
        <f t="shared" si="1"/>
        <v>19578</v>
      </c>
      <c r="G5" s="60">
        <f t="shared" si="1"/>
        <v>20029.8</v>
      </c>
      <c r="H5" s="60">
        <f t="shared" si="1"/>
        <v>20331</v>
      </c>
      <c r="I5" s="60">
        <f t="shared" si="1"/>
        <v>20782.8</v>
      </c>
      <c r="J5" s="60">
        <f t="shared" si="1"/>
        <v>22590</v>
      </c>
      <c r="K5" s="60">
        <f t="shared" si="1"/>
        <v>26355</v>
      </c>
      <c r="L5" s="60">
        <f t="shared" si="1"/>
        <v>27108</v>
      </c>
      <c r="M5" s="60">
        <f t="shared" si="1"/>
        <v>27861</v>
      </c>
    </row>
    <row r="6" spans="1:13" x14ac:dyDescent="0.4">
      <c r="A6" s="59">
        <f t="shared" ref="A6:A12" si="2">A5+1</f>
        <v>2</v>
      </c>
      <c r="B6" s="60">
        <f t="shared" si="0"/>
        <v>10220</v>
      </c>
      <c r="C6" s="60">
        <f t="shared" si="0"/>
        <v>15330</v>
      </c>
      <c r="D6" s="61">
        <v>20440</v>
      </c>
      <c r="E6" s="60">
        <f t="shared" si="1"/>
        <v>25550</v>
      </c>
      <c r="F6" s="60">
        <f t="shared" si="1"/>
        <v>26572</v>
      </c>
      <c r="G6" s="60">
        <f t="shared" si="1"/>
        <v>27185.200000000001</v>
      </c>
      <c r="H6" s="60">
        <f t="shared" si="1"/>
        <v>27594</v>
      </c>
      <c r="I6" s="60">
        <f t="shared" si="1"/>
        <v>28207.199999999997</v>
      </c>
      <c r="J6" s="60">
        <f t="shared" si="1"/>
        <v>30660</v>
      </c>
      <c r="K6" s="60">
        <f t="shared" si="1"/>
        <v>35770</v>
      </c>
      <c r="L6" s="60">
        <f t="shared" si="1"/>
        <v>36792</v>
      </c>
      <c r="M6" s="60">
        <f t="shared" si="1"/>
        <v>37814</v>
      </c>
    </row>
    <row r="7" spans="1:13" x14ac:dyDescent="0.4">
      <c r="A7" s="59">
        <f t="shared" si="2"/>
        <v>3</v>
      </c>
      <c r="B7" s="60">
        <f t="shared" si="0"/>
        <v>12910</v>
      </c>
      <c r="C7" s="60">
        <f t="shared" si="0"/>
        <v>19365</v>
      </c>
      <c r="D7" s="61">
        <v>25820</v>
      </c>
      <c r="E7" s="60">
        <f t="shared" si="1"/>
        <v>32275</v>
      </c>
      <c r="F7" s="60">
        <f t="shared" si="1"/>
        <v>33566</v>
      </c>
      <c r="G7" s="60">
        <f t="shared" si="1"/>
        <v>34340.6</v>
      </c>
      <c r="H7" s="60">
        <f t="shared" si="1"/>
        <v>34857</v>
      </c>
      <c r="I7" s="60">
        <f t="shared" si="1"/>
        <v>35631.599999999999</v>
      </c>
      <c r="J7" s="60">
        <f t="shared" si="1"/>
        <v>38730</v>
      </c>
      <c r="K7" s="60">
        <f t="shared" si="1"/>
        <v>45185</v>
      </c>
      <c r="L7" s="60">
        <f t="shared" si="1"/>
        <v>46476</v>
      </c>
      <c r="M7" s="60">
        <f t="shared" si="1"/>
        <v>47767</v>
      </c>
    </row>
    <row r="8" spans="1:13" x14ac:dyDescent="0.4">
      <c r="A8" s="59">
        <f t="shared" si="2"/>
        <v>4</v>
      </c>
      <c r="B8" s="60">
        <f t="shared" si="0"/>
        <v>15600</v>
      </c>
      <c r="C8" s="60">
        <f t="shared" si="0"/>
        <v>23400</v>
      </c>
      <c r="D8" s="61">
        <v>31200</v>
      </c>
      <c r="E8" s="60">
        <f t="shared" si="1"/>
        <v>39000</v>
      </c>
      <c r="F8" s="60">
        <f t="shared" si="1"/>
        <v>40560</v>
      </c>
      <c r="G8" s="60">
        <f t="shared" si="1"/>
        <v>41496</v>
      </c>
      <c r="H8" s="60">
        <f t="shared" si="1"/>
        <v>42120</v>
      </c>
      <c r="I8" s="60">
        <f t="shared" si="1"/>
        <v>43056</v>
      </c>
      <c r="J8" s="60">
        <f t="shared" si="1"/>
        <v>46800</v>
      </c>
      <c r="K8" s="60">
        <f t="shared" si="1"/>
        <v>54600</v>
      </c>
      <c r="L8" s="60">
        <f t="shared" si="1"/>
        <v>56160</v>
      </c>
      <c r="M8" s="60">
        <f t="shared" si="1"/>
        <v>57720</v>
      </c>
    </row>
    <row r="9" spans="1:13" x14ac:dyDescent="0.4">
      <c r="A9" s="59">
        <f t="shared" si="2"/>
        <v>5</v>
      </c>
      <c r="B9" s="60">
        <f t="shared" si="0"/>
        <v>18290</v>
      </c>
      <c r="C9" s="60">
        <f t="shared" si="0"/>
        <v>27435</v>
      </c>
      <c r="D9" s="61">
        <v>36580</v>
      </c>
      <c r="E9" s="60">
        <f t="shared" si="1"/>
        <v>45725</v>
      </c>
      <c r="F9" s="60">
        <f t="shared" si="1"/>
        <v>47554</v>
      </c>
      <c r="G9" s="60">
        <f t="shared" si="1"/>
        <v>48651.4</v>
      </c>
      <c r="H9" s="60">
        <f t="shared" si="1"/>
        <v>49383</v>
      </c>
      <c r="I9" s="60">
        <f t="shared" si="1"/>
        <v>50480.399999999994</v>
      </c>
      <c r="J9" s="60">
        <f t="shared" si="1"/>
        <v>54870</v>
      </c>
      <c r="K9" s="60">
        <f t="shared" si="1"/>
        <v>64015</v>
      </c>
      <c r="L9" s="60">
        <f t="shared" si="1"/>
        <v>65844</v>
      </c>
      <c r="M9" s="60">
        <f t="shared" si="1"/>
        <v>67673</v>
      </c>
    </row>
    <row r="10" spans="1:13" x14ac:dyDescent="0.4">
      <c r="A10" s="59">
        <f t="shared" si="2"/>
        <v>6</v>
      </c>
      <c r="B10" s="60">
        <f t="shared" si="0"/>
        <v>20980</v>
      </c>
      <c r="C10" s="60">
        <f t="shared" si="0"/>
        <v>31470</v>
      </c>
      <c r="D10" s="61">
        <v>41960</v>
      </c>
      <c r="E10" s="60">
        <f t="shared" si="1"/>
        <v>52450</v>
      </c>
      <c r="F10" s="60">
        <f t="shared" si="1"/>
        <v>54548</v>
      </c>
      <c r="G10" s="60">
        <f t="shared" si="1"/>
        <v>55806.8</v>
      </c>
      <c r="H10" s="60">
        <f t="shared" si="1"/>
        <v>56646.000000000007</v>
      </c>
      <c r="I10" s="60">
        <f t="shared" si="1"/>
        <v>57904.799999999996</v>
      </c>
      <c r="J10" s="60">
        <f t="shared" si="1"/>
        <v>62940</v>
      </c>
      <c r="K10" s="60">
        <f t="shared" si="1"/>
        <v>73430</v>
      </c>
      <c r="L10" s="60">
        <f t="shared" si="1"/>
        <v>75528</v>
      </c>
      <c r="M10" s="60">
        <f t="shared" si="1"/>
        <v>77626</v>
      </c>
    </row>
    <row r="11" spans="1:13" x14ac:dyDescent="0.4">
      <c r="A11" s="59">
        <f t="shared" si="2"/>
        <v>7</v>
      </c>
      <c r="B11" s="60">
        <f t="shared" si="0"/>
        <v>23670</v>
      </c>
      <c r="C11" s="60">
        <f t="shared" si="0"/>
        <v>35505</v>
      </c>
      <c r="D11" s="61">
        <v>47340</v>
      </c>
      <c r="E11" s="60">
        <f t="shared" si="1"/>
        <v>59175</v>
      </c>
      <c r="F11" s="60">
        <f t="shared" si="1"/>
        <v>61542</v>
      </c>
      <c r="G11" s="60">
        <f t="shared" si="1"/>
        <v>62962.200000000004</v>
      </c>
      <c r="H11" s="60">
        <f t="shared" si="1"/>
        <v>63909.000000000007</v>
      </c>
      <c r="I11" s="60">
        <f t="shared" si="1"/>
        <v>65329.2</v>
      </c>
      <c r="J11" s="60">
        <f t="shared" si="1"/>
        <v>71010</v>
      </c>
      <c r="K11" s="60">
        <f t="shared" si="1"/>
        <v>82845</v>
      </c>
      <c r="L11" s="60">
        <f t="shared" si="1"/>
        <v>85212</v>
      </c>
      <c r="M11" s="60">
        <f t="shared" si="1"/>
        <v>87579</v>
      </c>
    </row>
    <row r="12" spans="1:13" x14ac:dyDescent="0.4">
      <c r="A12" s="59">
        <f t="shared" si="2"/>
        <v>8</v>
      </c>
      <c r="B12" s="60">
        <f t="shared" si="0"/>
        <v>26360</v>
      </c>
      <c r="C12" s="60">
        <f t="shared" si="0"/>
        <v>39540</v>
      </c>
      <c r="D12" s="61">
        <v>52720</v>
      </c>
      <c r="E12" s="60">
        <f t="shared" si="1"/>
        <v>65900</v>
      </c>
      <c r="F12" s="60">
        <f t="shared" si="1"/>
        <v>68536</v>
      </c>
      <c r="G12" s="60">
        <f t="shared" si="1"/>
        <v>70117.600000000006</v>
      </c>
      <c r="H12" s="60">
        <f t="shared" si="1"/>
        <v>71172</v>
      </c>
      <c r="I12" s="60">
        <f t="shared" si="1"/>
        <v>72753.599999999991</v>
      </c>
      <c r="J12" s="60">
        <f t="shared" si="1"/>
        <v>79080</v>
      </c>
      <c r="K12" s="60">
        <f t="shared" si="1"/>
        <v>92260</v>
      </c>
      <c r="L12" s="60">
        <f t="shared" si="1"/>
        <v>94896</v>
      </c>
      <c r="M12" s="60">
        <f t="shared" si="1"/>
        <v>97532</v>
      </c>
    </row>
    <row r="13" spans="1:13" x14ac:dyDescent="0.4">
      <c r="A13" s="59">
        <v>9</v>
      </c>
      <c r="B13" s="60">
        <f t="shared" si="0"/>
        <v>29050</v>
      </c>
      <c r="C13" s="60">
        <f t="shared" si="0"/>
        <v>43575</v>
      </c>
      <c r="D13" s="62">
        <v>58100</v>
      </c>
      <c r="E13" s="60">
        <f t="shared" si="1"/>
        <v>72625</v>
      </c>
      <c r="F13" s="60">
        <f t="shared" si="1"/>
        <v>75530</v>
      </c>
      <c r="G13" s="60">
        <f t="shared" si="1"/>
        <v>77273</v>
      </c>
      <c r="H13" s="60">
        <f t="shared" si="1"/>
        <v>78435</v>
      </c>
      <c r="I13" s="60">
        <f t="shared" si="1"/>
        <v>80178</v>
      </c>
      <c r="J13" s="60">
        <f t="shared" si="1"/>
        <v>87150</v>
      </c>
      <c r="K13" s="60">
        <f t="shared" si="1"/>
        <v>101675</v>
      </c>
      <c r="L13" s="60">
        <f t="shared" si="1"/>
        <v>104580</v>
      </c>
      <c r="M13" s="60">
        <f t="shared" si="1"/>
        <v>107485</v>
      </c>
    </row>
    <row r="14" spans="1:13" x14ac:dyDescent="0.4">
      <c r="A14" s="59">
        <v>10</v>
      </c>
      <c r="B14" s="60">
        <f t="shared" si="0"/>
        <v>31740</v>
      </c>
      <c r="C14" s="60">
        <f t="shared" si="0"/>
        <v>47610</v>
      </c>
      <c r="D14" s="62">
        <v>63480</v>
      </c>
      <c r="E14" s="60">
        <f t="shared" si="1"/>
        <v>79350</v>
      </c>
      <c r="F14" s="60">
        <f t="shared" si="1"/>
        <v>82524</v>
      </c>
      <c r="G14" s="60">
        <f t="shared" si="1"/>
        <v>84428.400000000009</v>
      </c>
      <c r="H14" s="60">
        <f t="shared" si="1"/>
        <v>85698</v>
      </c>
      <c r="I14" s="60">
        <f t="shared" si="1"/>
        <v>87602.4</v>
      </c>
      <c r="J14" s="60">
        <f t="shared" si="1"/>
        <v>95220</v>
      </c>
      <c r="K14" s="60">
        <f t="shared" si="1"/>
        <v>111090</v>
      </c>
      <c r="L14" s="60">
        <f t="shared" si="1"/>
        <v>114264</v>
      </c>
      <c r="M14" s="60">
        <f t="shared" si="1"/>
        <v>117438</v>
      </c>
    </row>
    <row r="15" spans="1:13" x14ac:dyDescent="0.4">
      <c r="A15" s="59">
        <v>11</v>
      </c>
      <c r="B15" s="60">
        <f t="shared" si="0"/>
        <v>34430</v>
      </c>
      <c r="C15" s="60">
        <f t="shared" si="0"/>
        <v>51645</v>
      </c>
      <c r="D15" s="62">
        <v>68860</v>
      </c>
      <c r="E15" s="60">
        <f t="shared" si="1"/>
        <v>86075</v>
      </c>
      <c r="F15" s="60">
        <f t="shared" si="1"/>
        <v>89518</v>
      </c>
      <c r="G15" s="60">
        <f t="shared" si="1"/>
        <v>91583.8</v>
      </c>
      <c r="H15" s="60">
        <f t="shared" si="1"/>
        <v>92961</v>
      </c>
      <c r="I15" s="60">
        <f t="shared" si="1"/>
        <v>95026.799999999988</v>
      </c>
      <c r="J15" s="60">
        <f t="shared" si="1"/>
        <v>103290</v>
      </c>
      <c r="K15" s="60">
        <f t="shared" si="1"/>
        <v>120505</v>
      </c>
      <c r="L15" s="60">
        <f t="shared" si="1"/>
        <v>123948</v>
      </c>
      <c r="M15" s="60">
        <f t="shared" si="1"/>
        <v>127391</v>
      </c>
    </row>
    <row r="16" spans="1:13" x14ac:dyDescent="0.4">
      <c r="A16" s="59">
        <v>12</v>
      </c>
      <c r="B16" s="60">
        <f t="shared" si="0"/>
        <v>37120</v>
      </c>
      <c r="C16" s="60">
        <f t="shared" si="0"/>
        <v>55680</v>
      </c>
      <c r="D16" s="62">
        <v>74240</v>
      </c>
      <c r="E16" s="60">
        <f t="shared" si="1"/>
        <v>92800</v>
      </c>
      <c r="F16" s="60">
        <f t="shared" si="1"/>
        <v>96512</v>
      </c>
      <c r="G16" s="60">
        <f t="shared" si="1"/>
        <v>98739.200000000012</v>
      </c>
      <c r="H16" s="60">
        <f t="shared" si="1"/>
        <v>100224</v>
      </c>
      <c r="I16" s="60">
        <f t="shared" si="1"/>
        <v>102451.2</v>
      </c>
      <c r="J16" s="60">
        <f t="shared" si="1"/>
        <v>111360</v>
      </c>
      <c r="K16" s="60">
        <f t="shared" si="1"/>
        <v>129920</v>
      </c>
      <c r="L16" s="60">
        <f t="shared" si="1"/>
        <v>133632</v>
      </c>
      <c r="M16" s="60">
        <f t="shared" si="1"/>
        <v>137344</v>
      </c>
    </row>
    <row r="17" spans="1:18" x14ac:dyDescent="0.4">
      <c r="A17" s="59">
        <v>13</v>
      </c>
      <c r="B17" s="60">
        <f t="shared" si="0"/>
        <v>39810</v>
      </c>
      <c r="C17" s="60">
        <f t="shared" si="0"/>
        <v>59715</v>
      </c>
      <c r="D17" s="62">
        <v>79620</v>
      </c>
      <c r="E17" s="60">
        <f t="shared" si="1"/>
        <v>99525</v>
      </c>
      <c r="F17" s="60">
        <f t="shared" si="1"/>
        <v>103506</v>
      </c>
      <c r="G17" s="60">
        <f t="shared" si="1"/>
        <v>105894.6</v>
      </c>
      <c r="H17" s="60">
        <f t="shared" si="1"/>
        <v>107487</v>
      </c>
      <c r="I17" s="60">
        <f t="shared" si="1"/>
        <v>109875.59999999999</v>
      </c>
      <c r="J17" s="60">
        <f t="shared" si="1"/>
        <v>119430</v>
      </c>
      <c r="K17" s="60">
        <f t="shared" si="1"/>
        <v>139335</v>
      </c>
      <c r="L17" s="60">
        <f t="shared" si="1"/>
        <v>143316</v>
      </c>
      <c r="M17" s="60">
        <f t="shared" si="1"/>
        <v>147297</v>
      </c>
    </row>
    <row r="18" spans="1:18" x14ac:dyDescent="0.4">
      <c r="A18" s="59">
        <v>14</v>
      </c>
      <c r="B18" s="63">
        <f t="shared" si="0"/>
        <v>42500</v>
      </c>
      <c r="C18" s="63">
        <f t="shared" si="0"/>
        <v>63750</v>
      </c>
      <c r="D18" s="64">
        <v>85000</v>
      </c>
      <c r="E18" s="63">
        <f t="shared" si="1"/>
        <v>106250</v>
      </c>
      <c r="F18" s="63">
        <f t="shared" si="1"/>
        <v>110500</v>
      </c>
      <c r="G18" s="63">
        <f t="shared" si="1"/>
        <v>113050</v>
      </c>
      <c r="H18" s="63">
        <f t="shared" si="1"/>
        <v>114750.00000000001</v>
      </c>
      <c r="I18" s="63">
        <f t="shared" si="1"/>
        <v>117299.99999999999</v>
      </c>
      <c r="J18" s="63">
        <f t="shared" si="1"/>
        <v>127500</v>
      </c>
      <c r="K18" s="63">
        <f t="shared" si="1"/>
        <v>148750</v>
      </c>
      <c r="L18" s="63">
        <f t="shared" si="1"/>
        <v>153000</v>
      </c>
      <c r="M18" s="63">
        <f t="shared" si="1"/>
        <v>157250</v>
      </c>
    </row>
    <row r="19" spans="1:18" x14ac:dyDescent="0.4">
      <c r="A19" s="59"/>
      <c r="B19" s="65"/>
      <c r="C19" s="65"/>
      <c r="D19" s="66"/>
      <c r="E19" s="65"/>
      <c r="F19" s="65"/>
      <c r="G19" s="65"/>
      <c r="H19" s="65"/>
      <c r="I19" s="65"/>
      <c r="J19" s="65"/>
      <c r="K19" s="65"/>
      <c r="L19" s="65"/>
      <c r="M19" s="65"/>
    </row>
    <row r="20" spans="1:18" x14ac:dyDescent="0.4">
      <c r="A20" s="59"/>
      <c r="B20" s="67"/>
      <c r="C20" s="67"/>
      <c r="D20" s="67"/>
      <c r="E20" s="68"/>
      <c r="F20" s="67"/>
      <c r="G20" s="67"/>
      <c r="H20" s="67"/>
      <c r="I20" s="67"/>
      <c r="J20" s="67"/>
      <c r="K20" s="67"/>
      <c r="L20" s="67"/>
      <c r="M20" s="67"/>
      <c r="N20" s="67"/>
    </row>
    <row r="21" spans="1:18" x14ac:dyDescent="0.4">
      <c r="A21" s="59"/>
      <c r="B21" s="67"/>
      <c r="C21" s="67"/>
      <c r="D21" s="67"/>
      <c r="E21" s="68"/>
      <c r="F21" s="67"/>
      <c r="G21" s="67"/>
      <c r="H21" s="67"/>
      <c r="I21" s="67"/>
      <c r="J21" s="67"/>
      <c r="K21" s="67"/>
      <c r="L21" s="67"/>
      <c r="M21" s="67"/>
      <c r="N21" s="67"/>
    </row>
    <row r="22" spans="1:18" ht="22.3" x14ac:dyDescent="0.4">
      <c r="A22" s="57" t="s">
        <v>57</v>
      </c>
      <c r="B22" s="58">
        <v>2</v>
      </c>
      <c r="C22" s="58">
        <v>2.25</v>
      </c>
      <c r="D22" s="58">
        <v>2.5</v>
      </c>
      <c r="E22" s="58">
        <v>2.75</v>
      </c>
      <c r="F22" s="58">
        <v>3</v>
      </c>
      <c r="G22" s="58">
        <v>3.25</v>
      </c>
      <c r="H22" s="58">
        <v>3.5</v>
      </c>
      <c r="I22" s="58">
        <v>3.75</v>
      </c>
      <c r="J22" s="58">
        <v>4</v>
      </c>
      <c r="K22" s="58">
        <v>5</v>
      </c>
      <c r="L22" s="58">
        <v>6</v>
      </c>
      <c r="M22" s="58">
        <v>7</v>
      </c>
      <c r="N22" s="67"/>
      <c r="O22" s="67"/>
      <c r="P22" s="67"/>
      <c r="Q22" s="67"/>
      <c r="R22" s="67"/>
    </row>
    <row r="23" spans="1:18" x14ac:dyDescent="0.4">
      <c r="A23" s="59">
        <v>1</v>
      </c>
      <c r="B23" s="60">
        <f t="shared" ref="B23:M36" si="3">$D5*B$22</f>
        <v>30120</v>
      </c>
      <c r="C23" s="60">
        <f t="shared" si="3"/>
        <v>33885</v>
      </c>
      <c r="D23" s="60">
        <f t="shared" si="3"/>
        <v>37650</v>
      </c>
      <c r="E23" s="60">
        <f t="shared" si="3"/>
        <v>41415</v>
      </c>
      <c r="F23" s="60">
        <f t="shared" si="3"/>
        <v>45180</v>
      </c>
      <c r="G23" s="60">
        <f t="shared" si="3"/>
        <v>48945</v>
      </c>
      <c r="H23" s="60">
        <f t="shared" si="3"/>
        <v>52710</v>
      </c>
      <c r="I23" s="60">
        <f t="shared" si="3"/>
        <v>56475</v>
      </c>
      <c r="J23" s="60">
        <f t="shared" si="3"/>
        <v>60240</v>
      </c>
      <c r="K23" s="60">
        <f t="shared" si="3"/>
        <v>75300</v>
      </c>
      <c r="L23" s="60">
        <f t="shared" si="3"/>
        <v>90360</v>
      </c>
      <c r="M23" s="60">
        <f t="shared" si="3"/>
        <v>105420</v>
      </c>
      <c r="N23" s="67"/>
      <c r="O23" s="67"/>
      <c r="P23" s="67"/>
      <c r="Q23" s="67"/>
      <c r="R23" s="67"/>
    </row>
    <row r="24" spans="1:18" x14ac:dyDescent="0.4">
      <c r="A24" s="59">
        <f t="shared" ref="A24:A30" si="4">A23+1</f>
        <v>2</v>
      </c>
      <c r="B24" s="60">
        <f t="shared" si="3"/>
        <v>40880</v>
      </c>
      <c r="C24" s="60">
        <f t="shared" si="3"/>
        <v>45990</v>
      </c>
      <c r="D24" s="60">
        <f t="shared" si="3"/>
        <v>51100</v>
      </c>
      <c r="E24" s="60">
        <f t="shared" si="3"/>
        <v>56210</v>
      </c>
      <c r="F24" s="60">
        <f t="shared" si="3"/>
        <v>61320</v>
      </c>
      <c r="G24" s="60">
        <f t="shared" si="3"/>
        <v>66430</v>
      </c>
      <c r="H24" s="60">
        <f t="shared" si="3"/>
        <v>71540</v>
      </c>
      <c r="I24" s="60">
        <f t="shared" si="3"/>
        <v>76650</v>
      </c>
      <c r="J24" s="60">
        <f t="shared" si="3"/>
        <v>81760</v>
      </c>
      <c r="K24" s="60">
        <f t="shared" si="3"/>
        <v>102200</v>
      </c>
      <c r="L24" s="60">
        <f t="shared" si="3"/>
        <v>122640</v>
      </c>
      <c r="M24" s="60">
        <f t="shared" si="3"/>
        <v>143080</v>
      </c>
      <c r="N24" s="67"/>
      <c r="O24" s="67"/>
      <c r="P24" s="67"/>
      <c r="Q24" s="67"/>
      <c r="R24" s="67"/>
    </row>
    <row r="25" spans="1:18" x14ac:dyDescent="0.4">
      <c r="A25" s="59">
        <f t="shared" si="4"/>
        <v>3</v>
      </c>
      <c r="B25" s="60">
        <f t="shared" si="3"/>
        <v>51640</v>
      </c>
      <c r="C25" s="60">
        <f t="shared" si="3"/>
        <v>58095</v>
      </c>
      <c r="D25" s="60">
        <f t="shared" si="3"/>
        <v>64550</v>
      </c>
      <c r="E25" s="60">
        <f t="shared" si="3"/>
        <v>71005</v>
      </c>
      <c r="F25" s="60">
        <f t="shared" si="3"/>
        <v>77460</v>
      </c>
      <c r="G25" s="60">
        <f t="shared" si="3"/>
        <v>83915</v>
      </c>
      <c r="H25" s="60">
        <f t="shared" si="3"/>
        <v>90370</v>
      </c>
      <c r="I25" s="60">
        <f t="shared" si="3"/>
        <v>96825</v>
      </c>
      <c r="J25" s="60">
        <f t="shared" si="3"/>
        <v>103280</v>
      </c>
      <c r="K25" s="60">
        <f t="shared" si="3"/>
        <v>129100</v>
      </c>
      <c r="L25" s="60">
        <f t="shared" si="3"/>
        <v>154920</v>
      </c>
      <c r="M25" s="60">
        <f t="shared" si="3"/>
        <v>180740</v>
      </c>
      <c r="N25" s="67"/>
      <c r="O25" s="67"/>
      <c r="P25" s="67"/>
      <c r="Q25" s="67"/>
      <c r="R25" s="67"/>
    </row>
    <row r="26" spans="1:18" x14ac:dyDescent="0.4">
      <c r="A26" s="59">
        <f t="shared" si="4"/>
        <v>4</v>
      </c>
      <c r="B26" s="60">
        <f t="shared" si="3"/>
        <v>62400</v>
      </c>
      <c r="C26" s="60">
        <f t="shared" si="3"/>
        <v>70200</v>
      </c>
      <c r="D26" s="60">
        <f t="shared" si="3"/>
        <v>78000</v>
      </c>
      <c r="E26" s="60">
        <f t="shared" si="3"/>
        <v>85800</v>
      </c>
      <c r="F26" s="60">
        <f t="shared" si="3"/>
        <v>93600</v>
      </c>
      <c r="G26" s="60">
        <f t="shared" si="3"/>
        <v>101400</v>
      </c>
      <c r="H26" s="60">
        <f t="shared" si="3"/>
        <v>109200</v>
      </c>
      <c r="I26" s="60">
        <f t="shared" si="3"/>
        <v>117000</v>
      </c>
      <c r="J26" s="60">
        <f t="shared" si="3"/>
        <v>124800</v>
      </c>
      <c r="K26" s="60">
        <f t="shared" si="3"/>
        <v>156000</v>
      </c>
      <c r="L26" s="60">
        <f t="shared" si="3"/>
        <v>187200</v>
      </c>
      <c r="M26" s="60">
        <f t="shared" si="3"/>
        <v>218400</v>
      </c>
      <c r="N26" s="67"/>
      <c r="O26" s="67"/>
      <c r="P26" s="67"/>
      <c r="Q26" s="67"/>
      <c r="R26" s="67"/>
    </row>
    <row r="27" spans="1:18" x14ac:dyDescent="0.4">
      <c r="A27" s="59">
        <f t="shared" si="4"/>
        <v>5</v>
      </c>
      <c r="B27" s="60">
        <f t="shared" si="3"/>
        <v>73160</v>
      </c>
      <c r="C27" s="60">
        <f t="shared" si="3"/>
        <v>82305</v>
      </c>
      <c r="D27" s="60">
        <f t="shared" si="3"/>
        <v>91450</v>
      </c>
      <c r="E27" s="60">
        <f t="shared" si="3"/>
        <v>100595</v>
      </c>
      <c r="F27" s="60">
        <f t="shared" si="3"/>
        <v>109740</v>
      </c>
      <c r="G27" s="60">
        <f t="shared" si="3"/>
        <v>118885</v>
      </c>
      <c r="H27" s="60">
        <f t="shared" si="3"/>
        <v>128030</v>
      </c>
      <c r="I27" s="60">
        <f t="shared" si="3"/>
        <v>137175</v>
      </c>
      <c r="J27" s="60">
        <f t="shared" si="3"/>
        <v>146320</v>
      </c>
      <c r="K27" s="60">
        <f t="shared" si="3"/>
        <v>182900</v>
      </c>
      <c r="L27" s="60">
        <f t="shared" si="3"/>
        <v>219480</v>
      </c>
      <c r="M27" s="60">
        <f t="shared" si="3"/>
        <v>256060</v>
      </c>
      <c r="N27" s="67"/>
      <c r="O27" s="67"/>
      <c r="P27" s="67"/>
      <c r="Q27" s="67"/>
      <c r="R27" s="67"/>
    </row>
    <row r="28" spans="1:18" x14ac:dyDescent="0.4">
      <c r="A28" s="59">
        <f t="shared" si="4"/>
        <v>6</v>
      </c>
      <c r="B28" s="60">
        <f t="shared" si="3"/>
        <v>83920</v>
      </c>
      <c r="C28" s="60">
        <f t="shared" si="3"/>
        <v>94410</v>
      </c>
      <c r="D28" s="60">
        <f t="shared" si="3"/>
        <v>104900</v>
      </c>
      <c r="E28" s="60">
        <f t="shared" si="3"/>
        <v>115390</v>
      </c>
      <c r="F28" s="60">
        <f t="shared" si="3"/>
        <v>125880</v>
      </c>
      <c r="G28" s="60">
        <f t="shared" si="3"/>
        <v>136370</v>
      </c>
      <c r="H28" s="60">
        <f t="shared" si="3"/>
        <v>146860</v>
      </c>
      <c r="I28" s="60">
        <f t="shared" si="3"/>
        <v>157350</v>
      </c>
      <c r="J28" s="60">
        <f t="shared" si="3"/>
        <v>167840</v>
      </c>
      <c r="K28" s="60">
        <f t="shared" si="3"/>
        <v>209800</v>
      </c>
      <c r="L28" s="60">
        <f t="shared" si="3"/>
        <v>251760</v>
      </c>
      <c r="M28" s="60">
        <f t="shared" si="3"/>
        <v>293720</v>
      </c>
      <c r="N28" s="67"/>
      <c r="O28" s="67"/>
      <c r="P28" s="67"/>
      <c r="Q28" s="67"/>
      <c r="R28" s="67"/>
    </row>
    <row r="29" spans="1:18" x14ac:dyDescent="0.4">
      <c r="A29" s="59">
        <f t="shared" si="4"/>
        <v>7</v>
      </c>
      <c r="B29" s="60">
        <f t="shared" si="3"/>
        <v>94680</v>
      </c>
      <c r="C29" s="60">
        <f t="shared" si="3"/>
        <v>106515</v>
      </c>
      <c r="D29" s="60">
        <f t="shared" si="3"/>
        <v>118350</v>
      </c>
      <c r="E29" s="60">
        <f t="shared" si="3"/>
        <v>130185</v>
      </c>
      <c r="F29" s="60">
        <f t="shared" si="3"/>
        <v>142020</v>
      </c>
      <c r="G29" s="60">
        <f t="shared" si="3"/>
        <v>153855</v>
      </c>
      <c r="H29" s="60">
        <f t="shared" si="3"/>
        <v>165690</v>
      </c>
      <c r="I29" s="60">
        <f t="shared" si="3"/>
        <v>177525</v>
      </c>
      <c r="J29" s="60">
        <f t="shared" si="3"/>
        <v>189360</v>
      </c>
      <c r="K29" s="60">
        <f t="shared" si="3"/>
        <v>236700</v>
      </c>
      <c r="L29" s="60">
        <f t="shared" si="3"/>
        <v>284040</v>
      </c>
      <c r="M29" s="60">
        <f t="shared" si="3"/>
        <v>331380</v>
      </c>
      <c r="N29" s="67"/>
      <c r="O29" s="67"/>
      <c r="P29" s="67"/>
      <c r="Q29" s="67"/>
      <c r="R29" s="67"/>
    </row>
    <row r="30" spans="1:18" x14ac:dyDescent="0.4">
      <c r="A30" s="59">
        <f t="shared" si="4"/>
        <v>8</v>
      </c>
      <c r="B30" s="60">
        <f t="shared" si="3"/>
        <v>105440</v>
      </c>
      <c r="C30" s="60">
        <f t="shared" si="3"/>
        <v>118620</v>
      </c>
      <c r="D30" s="60">
        <f t="shared" si="3"/>
        <v>131800</v>
      </c>
      <c r="E30" s="60">
        <f t="shared" si="3"/>
        <v>144980</v>
      </c>
      <c r="F30" s="60">
        <f t="shared" si="3"/>
        <v>158160</v>
      </c>
      <c r="G30" s="60">
        <f t="shared" si="3"/>
        <v>171340</v>
      </c>
      <c r="H30" s="60">
        <f t="shared" si="3"/>
        <v>184520</v>
      </c>
      <c r="I30" s="60">
        <f t="shared" si="3"/>
        <v>197700</v>
      </c>
      <c r="J30" s="60">
        <f t="shared" si="3"/>
        <v>210880</v>
      </c>
      <c r="K30" s="60">
        <f t="shared" si="3"/>
        <v>263600</v>
      </c>
      <c r="L30" s="60">
        <f t="shared" si="3"/>
        <v>316320</v>
      </c>
      <c r="M30" s="60">
        <f t="shared" si="3"/>
        <v>369040</v>
      </c>
      <c r="N30" s="67"/>
      <c r="O30" s="67"/>
      <c r="P30" s="67"/>
      <c r="Q30" s="67"/>
      <c r="R30" s="67"/>
    </row>
    <row r="31" spans="1:18" x14ac:dyDescent="0.4">
      <c r="A31" s="59">
        <v>9</v>
      </c>
      <c r="B31" s="60">
        <f t="shared" si="3"/>
        <v>116200</v>
      </c>
      <c r="C31" s="60">
        <f t="shared" si="3"/>
        <v>130725</v>
      </c>
      <c r="D31" s="60">
        <f t="shared" si="3"/>
        <v>145250</v>
      </c>
      <c r="E31" s="60">
        <f t="shared" si="3"/>
        <v>159775</v>
      </c>
      <c r="F31" s="60">
        <f t="shared" si="3"/>
        <v>174300</v>
      </c>
      <c r="G31" s="60">
        <f t="shared" si="3"/>
        <v>188825</v>
      </c>
      <c r="H31" s="60">
        <f t="shared" si="3"/>
        <v>203350</v>
      </c>
      <c r="I31" s="60">
        <f t="shared" si="3"/>
        <v>217875</v>
      </c>
      <c r="J31" s="60">
        <f t="shared" si="3"/>
        <v>232400</v>
      </c>
      <c r="K31" s="60">
        <f t="shared" si="3"/>
        <v>290500</v>
      </c>
      <c r="L31" s="60">
        <f t="shared" si="3"/>
        <v>348600</v>
      </c>
      <c r="M31" s="60">
        <f t="shared" si="3"/>
        <v>406700</v>
      </c>
      <c r="N31" s="67"/>
      <c r="O31" s="67"/>
      <c r="P31" s="67"/>
      <c r="Q31" s="67"/>
      <c r="R31" s="67"/>
    </row>
    <row r="32" spans="1:18" x14ac:dyDescent="0.4">
      <c r="A32" s="59">
        <v>10</v>
      </c>
      <c r="B32" s="60">
        <f t="shared" si="3"/>
        <v>126960</v>
      </c>
      <c r="C32" s="60">
        <f t="shared" si="3"/>
        <v>142830</v>
      </c>
      <c r="D32" s="60">
        <f t="shared" si="3"/>
        <v>158700</v>
      </c>
      <c r="E32" s="60">
        <f t="shared" si="3"/>
        <v>174570</v>
      </c>
      <c r="F32" s="60">
        <f t="shared" si="3"/>
        <v>190440</v>
      </c>
      <c r="G32" s="60">
        <f t="shared" si="3"/>
        <v>206310</v>
      </c>
      <c r="H32" s="60">
        <f t="shared" si="3"/>
        <v>222180</v>
      </c>
      <c r="I32" s="60">
        <f t="shared" si="3"/>
        <v>238050</v>
      </c>
      <c r="J32" s="60">
        <f t="shared" si="3"/>
        <v>253920</v>
      </c>
      <c r="K32" s="60">
        <f t="shared" si="3"/>
        <v>317400</v>
      </c>
      <c r="L32" s="60">
        <f t="shared" si="3"/>
        <v>380880</v>
      </c>
      <c r="M32" s="60">
        <f t="shared" si="3"/>
        <v>444360</v>
      </c>
      <c r="N32" s="67"/>
      <c r="O32" s="67"/>
      <c r="P32" s="67"/>
      <c r="Q32" s="67"/>
      <c r="R32" s="67"/>
    </row>
    <row r="33" spans="1:18" x14ac:dyDescent="0.4">
      <c r="A33" s="59">
        <v>11</v>
      </c>
      <c r="B33" s="60">
        <f t="shared" si="3"/>
        <v>137720</v>
      </c>
      <c r="C33" s="60">
        <f t="shared" si="3"/>
        <v>154935</v>
      </c>
      <c r="D33" s="60">
        <f t="shared" si="3"/>
        <v>172150</v>
      </c>
      <c r="E33" s="60">
        <f t="shared" si="3"/>
        <v>189365</v>
      </c>
      <c r="F33" s="60">
        <f t="shared" si="3"/>
        <v>206580</v>
      </c>
      <c r="G33" s="60">
        <f t="shared" si="3"/>
        <v>223795</v>
      </c>
      <c r="H33" s="60">
        <f t="shared" si="3"/>
        <v>241010</v>
      </c>
      <c r="I33" s="60">
        <f t="shared" si="3"/>
        <v>258225</v>
      </c>
      <c r="J33" s="60">
        <f t="shared" si="3"/>
        <v>275440</v>
      </c>
      <c r="K33" s="60">
        <f t="shared" si="3"/>
        <v>344300</v>
      </c>
      <c r="L33" s="60">
        <f t="shared" si="3"/>
        <v>413160</v>
      </c>
      <c r="M33" s="60">
        <f t="shared" si="3"/>
        <v>482020</v>
      </c>
      <c r="N33" s="67"/>
      <c r="O33" s="67"/>
      <c r="P33" s="67"/>
      <c r="Q33" s="67"/>
      <c r="R33" s="67"/>
    </row>
    <row r="34" spans="1:18" x14ac:dyDescent="0.4">
      <c r="A34" s="59">
        <v>12</v>
      </c>
      <c r="B34" s="60">
        <f t="shared" si="3"/>
        <v>148480</v>
      </c>
      <c r="C34" s="60">
        <f t="shared" si="3"/>
        <v>167040</v>
      </c>
      <c r="D34" s="60">
        <f t="shared" si="3"/>
        <v>185600</v>
      </c>
      <c r="E34" s="60">
        <f t="shared" si="3"/>
        <v>204160</v>
      </c>
      <c r="F34" s="60">
        <f t="shared" si="3"/>
        <v>222720</v>
      </c>
      <c r="G34" s="60">
        <f t="shared" si="3"/>
        <v>241280</v>
      </c>
      <c r="H34" s="60">
        <f t="shared" si="3"/>
        <v>259840</v>
      </c>
      <c r="I34" s="60">
        <f t="shared" si="3"/>
        <v>278400</v>
      </c>
      <c r="J34" s="60">
        <f t="shared" si="3"/>
        <v>296960</v>
      </c>
      <c r="K34" s="60">
        <f t="shared" si="3"/>
        <v>371200</v>
      </c>
      <c r="L34" s="60">
        <f t="shared" si="3"/>
        <v>445440</v>
      </c>
      <c r="M34" s="60">
        <f t="shared" si="3"/>
        <v>519680</v>
      </c>
      <c r="N34" s="67"/>
      <c r="O34" s="67"/>
      <c r="P34" s="67"/>
      <c r="Q34" s="67"/>
      <c r="R34" s="67"/>
    </row>
    <row r="35" spans="1:18" x14ac:dyDescent="0.4">
      <c r="A35" s="59">
        <v>13</v>
      </c>
      <c r="B35" s="60">
        <f t="shared" si="3"/>
        <v>159240</v>
      </c>
      <c r="C35" s="60">
        <f t="shared" si="3"/>
        <v>179145</v>
      </c>
      <c r="D35" s="60">
        <f t="shared" si="3"/>
        <v>199050</v>
      </c>
      <c r="E35" s="60">
        <f t="shared" si="3"/>
        <v>218955</v>
      </c>
      <c r="F35" s="60">
        <f t="shared" si="3"/>
        <v>238860</v>
      </c>
      <c r="G35" s="60">
        <f t="shared" si="3"/>
        <v>258765</v>
      </c>
      <c r="H35" s="60">
        <f t="shared" si="3"/>
        <v>278670</v>
      </c>
      <c r="I35" s="60">
        <f t="shared" si="3"/>
        <v>298575</v>
      </c>
      <c r="J35" s="60">
        <f t="shared" si="3"/>
        <v>318480</v>
      </c>
      <c r="K35" s="60">
        <f t="shared" si="3"/>
        <v>398100</v>
      </c>
      <c r="L35" s="60">
        <f t="shared" si="3"/>
        <v>477720</v>
      </c>
      <c r="M35" s="60">
        <f t="shared" si="3"/>
        <v>557340</v>
      </c>
      <c r="N35" s="67"/>
      <c r="O35" s="67"/>
      <c r="P35" s="67"/>
      <c r="Q35" s="67"/>
      <c r="R35" s="67"/>
    </row>
    <row r="36" spans="1:18" x14ac:dyDescent="0.4">
      <c r="A36" s="59">
        <v>14</v>
      </c>
      <c r="B36" s="63">
        <f t="shared" si="3"/>
        <v>170000</v>
      </c>
      <c r="C36" s="63">
        <f t="shared" si="3"/>
        <v>191250</v>
      </c>
      <c r="D36" s="63">
        <f t="shared" si="3"/>
        <v>212500</v>
      </c>
      <c r="E36" s="63">
        <f t="shared" si="3"/>
        <v>233750</v>
      </c>
      <c r="F36" s="63">
        <f t="shared" si="3"/>
        <v>255000</v>
      </c>
      <c r="G36" s="63">
        <f t="shared" si="3"/>
        <v>276250</v>
      </c>
      <c r="H36" s="63">
        <f t="shared" si="3"/>
        <v>297500</v>
      </c>
      <c r="I36" s="63">
        <f t="shared" si="3"/>
        <v>318750</v>
      </c>
      <c r="J36" s="63">
        <f t="shared" si="3"/>
        <v>340000</v>
      </c>
      <c r="K36" s="63">
        <f t="shared" si="3"/>
        <v>425000</v>
      </c>
      <c r="L36" s="63">
        <f t="shared" si="3"/>
        <v>510000</v>
      </c>
      <c r="M36" s="63">
        <f t="shared" si="3"/>
        <v>595000</v>
      </c>
      <c r="N36" s="67"/>
      <c r="O36" s="67"/>
      <c r="P36" s="67"/>
      <c r="Q36" s="67"/>
      <c r="R36" s="67"/>
    </row>
    <row r="37" spans="1:18" x14ac:dyDescent="0.4">
      <c r="A37" s="59"/>
      <c r="B37" s="67"/>
      <c r="C37" s="67"/>
      <c r="D37" s="67"/>
      <c r="E37" s="67"/>
      <c r="F37" s="67"/>
      <c r="G37" s="67"/>
      <c r="H37" s="67"/>
      <c r="I37" s="67"/>
      <c r="J37" s="67"/>
      <c r="K37" s="67"/>
      <c r="L37" s="67"/>
      <c r="M37" s="67"/>
      <c r="N37" s="67"/>
      <c r="O37" s="67"/>
      <c r="P37" s="67"/>
      <c r="Q37" s="67"/>
      <c r="R37" s="67"/>
    </row>
    <row r="38" spans="1:18" x14ac:dyDescent="0.4">
      <c r="A38" s="59"/>
      <c r="B38" s="67"/>
      <c r="C38" s="67"/>
      <c r="D38" s="67"/>
      <c r="E38" s="67"/>
      <c r="F38" s="67"/>
      <c r="G38" s="67"/>
      <c r="H38" s="67"/>
      <c r="I38" s="67"/>
      <c r="J38" s="67"/>
      <c r="K38" s="67"/>
      <c r="L38" s="67"/>
      <c r="M38" s="67"/>
      <c r="N38" s="67"/>
      <c r="O38" s="67"/>
      <c r="P38" s="67"/>
      <c r="Q38" s="67"/>
      <c r="R38" s="67"/>
    </row>
    <row r="39" spans="1:18" x14ac:dyDescent="0.4">
      <c r="A39" s="59"/>
      <c r="B39" s="67"/>
      <c r="C39" s="67"/>
      <c r="D39" s="67"/>
      <c r="E39" s="67"/>
      <c r="F39" s="67"/>
      <c r="G39" s="67"/>
      <c r="H39" s="67"/>
      <c r="I39" s="67"/>
      <c r="J39" s="67"/>
      <c r="K39" s="67"/>
      <c r="L39" s="67"/>
      <c r="M39" s="67"/>
      <c r="N39" s="67"/>
      <c r="O39" s="67"/>
      <c r="P39" s="67"/>
      <c r="Q39" s="67"/>
      <c r="R39" s="67"/>
    </row>
    <row r="40" spans="1:18" x14ac:dyDescent="0.4">
      <c r="A40" s="69" t="s">
        <v>122</v>
      </c>
      <c r="B40" s="70"/>
      <c r="C40" s="70"/>
      <c r="D40" s="70"/>
      <c r="E40" s="70"/>
      <c r="F40" s="70"/>
      <c r="G40" s="70"/>
      <c r="H40" s="70"/>
      <c r="I40" s="70"/>
      <c r="J40" s="70"/>
      <c r="K40" s="70"/>
      <c r="L40" s="70"/>
      <c r="M40" s="70"/>
      <c r="N40" s="67"/>
      <c r="O40" s="67"/>
      <c r="P40" s="67"/>
      <c r="Q40" s="67"/>
      <c r="R40" s="67"/>
    </row>
    <row r="41" spans="1:18" x14ac:dyDescent="0.4">
      <c r="A41" s="71" t="s">
        <v>123</v>
      </c>
      <c r="B41"/>
      <c r="C41"/>
      <c r="D41"/>
      <c r="E41"/>
      <c r="F41"/>
      <c r="G41"/>
      <c r="H41"/>
      <c r="I41" s="67"/>
      <c r="J41" s="67"/>
      <c r="K41" s="67"/>
      <c r="L41" s="67"/>
      <c r="M41" s="67"/>
      <c r="N41" s="67"/>
      <c r="O41" s="67"/>
      <c r="P41" s="67"/>
      <c r="Q41" s="67"/>
      <c r="R41" s="67"/>
    </row>
    <row r="42" spans="1:18" ht="18.45" x14ac:dyDescent="0.5">
      <c r="A42" s="55"/>
      <c r="B42" s="67"/>
      <c r="C42" s="67"/>
      <c r="D42" s="67"/>
      <c r="E42" s="68"/>
      <c r="F42" s="67"/>
      <c r="G42" s="67"/>
      <c r="H42" s="67"/>
      <c r="I42" s="67"/>
      <c r="J42" s="67"/>
      <c r="K42" s="67"/>
      <c r="L42" s="67"/>
      <c r="M42" s="67"/>
      <c r="N42" s="67"/>
      <c r="O42" s="67"/>
      <c r="P42" s="67"/>
      <c r="Q42" s="67"/>
    </row>
    <row r="43" spans="1:18" ht="18.45" x14ac:dyDescent="0.5">
      <c r="A43" s="56"/>
      <c r="G43" s="55" t="s">
        <v>124</v>
      </c>
      <c r="L43" s="72"/>
      <c r="M43" s="72"/>
    </row>
    <row r="44" spans="1:18" ht="22.3" x14ac:dyDescent="0.4">
      <c r="A44" s="57" t="s">
        <v>57</v>
      </c>
      <c r="B44" s="58">
        <f>B4</f>
        <v>0.5</v>
      </c>
      <c r="C44" s="58">
        <f>C4</f>
        <v>0.75</v>
      </c>
      <c r="D44" s="58">
        <f>D4</f>
        <v>1</v>
      </c>
      <c r="E44" s="58">
        <f>E4</f>
        <v>1.25</v>
      </c>
      <c r="F44" s="58">
        <v>1.3</v>
      </c>
      <c r="G44" s="58">
        <v>1.33</v>
      </c>
      <c r="H44" s="58">
        <v>1.35</v>
      </c>
      <c r="I44" s="58">
        <v>1.38</v>
      </c>
      <c r="J44" s="58">
        <f>J4</f>
        <v>1.5</v>
      </c>
      <c r="K44" s="58">
        <f>K4</f>
        <v>1.75</v>
      </c>
      <c r="L44" s="58">
        <v>1.8</v>
      </c>
      <c r="M44" s="58">
        <v>1.85</v>
      </c>
    </row>
    <row r="45" spans="1:18" x14ac:dyDescent="0.4">
      <c r="A45" s="59">
        <v>1</v>
      </c>
      <c r="B45" s="60">
        <f t="shared" ref="B45:M58" si="5">B5/12</f>
        <v>627.5</v>
      </c>
      <c r="C45" s="60">
        <f t="shared" si="5"/>
        <v>941.25</v>
      </c>
      <c r="D45" s="61">
        <f t="shared" si="5"/>
        <v>1255</v>
      </c>
      <c r="E45" s="60">
        <f t="shared" si="5"/>
        <v>1568.75</v>
      </c>
      <c r="F45" s="60">
        <f t="shared" si="5"/>
        <v>1631.5</v>
      </c>
      <c r="G45" s="60">
        <f t="shared" si="5"/>
        <v>1669.1499999999999</v>
      </c>
      <c r="H45" s="60">
        <f t="shared" si="5"/>
        <v>1694.25</v>
      </c>
      <c r="I45" s="60">
        <f t="shared" si="5"/>
        <v>1731.8999999999999</v>
      </c>
      <c r="J45" s="60">
        <f t="shared" si="5"/>
        <v>1882.5</v>
      </c>
      <c r="K45" s="60">
        <f t="shared" si="5"/>
        <v>2196.25</v>
      </c>
      <c r="L45" s="60">
        <f t="shared" si="5"/>
        <v>2259</v>
      </c>
      <c r="M45" s="60">
        <f t="shared" si="5"/>
        <v>2321.75</v>
      </c>
    </row>
    <row r="46" spans="1:18" x14ac:dyDescent="0.4">
      <c r="A46" s="59">
        <f t="shared" ref="A46:A52" si="6">A45+1</f>
        <v>2</v>
      </c>
      <c r="B46" s="60">
        <f t="shared" si="5"/>
        <v>851.66666666666663</v>
      </c>
      <c r="C46" s="60">
        <f t="shared" si="5"/>
        <v>1277.5</v>
      </c>
      <c r="D46" s="61">
        <f t="shared" si="5"/>
        <v>1703.3333333333333</v>
      </c>
      <c r="E46" s="60">
        <f t="shared" si="5"/>
        <v>2129.1666666666665</v>
      </c>
      <c r="F46" s="60">
        <f t="shared" si="5"/>
        <v>2214.3333333333335</v>
      </c>
      <c r="G46" s="60">
        <f t="shared" si="5"/>
        <v>2265.4333333333334</v>
      </c>
      <c r="H46" s="60">
        <f t="shared" si="5"/>
        <v>2299.5</v>
      </c>
      <c r="I46" s="60">
        <f t="shared" si="5"/>
        <v>2350.6</v>
      </c>
      <c r="J46" s="60">
        <f t="shared" si="5"/>
        <v>2555</v>
      </c>
      <c r="K46" s="60">
        <f t="shared" si="5"/>
        <v>2980.8333333333335</v>
      </c>
      <c r="L46" s="60">
        <f t="shared" si="5"/>
        <v>3066</v>
      </c>
      <c r="M46" s="60">
        <f t="shared" si="5"/>
        <v>3151.1666666666665</v>
      </c>
    </row>
    <row r="47" spans="1:18" x14ac:dyDescent="0.4">
      <c r="A47" s="59">
        <f t="shared" si="6"/>
        <v>3</v>
      </c>
      <c r="B47" s="60">
        <f t="shared" si="5"/>
        <v>1075.8333333333333</v>
      </c>
      <c r="C47" s="60">
        <f t="shared" si="5"/>
        <v>1613.75</v>
      </c>
      <c r="D47" s="61">
        <f t="shared" si="5"/>
        <v>2151.6666666666665</v>
      </c>
      <c r="E47" s="60">
        <f t="shared" si="5"/>
        <v>2689.5833333333335</v>
      </c>
      <c r="F47" s="60">
        <f t="shared" si="5"/>
        <v>2797.1666666666665</v>
      </c>
      <c r="G47" s="60">
        <f t="shared" si="5"/>
        <v>2861.7166666666667</v>
      </c>
      <c r="H47" s="60">
        <f t="shared" si="5"/>
        <v>2904.75</v>
      </c>
      <c r="I47" s="60">
        <f t="shared" si="5"/>
        <v>2969.2999999999997</v>
      </c>
      <c r="J47" s="60">
        <f t="shared" si="5"/>
        <v>3227.5</v>
      </c>
      <c r="K47" s="60">
        <f t="shared" si="5"/>
        <v>3765.4166666666665</v>
      </c>
      <c r="L47" s="60">
        <f t="shared" si="5"/>
        <v>3873</v>
      </c>
      <c r="M47" s="60">
        <f t="shared" si="5"/>
        <v>3980.5833333333335</v>
      </c>
    </row>
    <row r="48" spans="1:18" x14ac:dyDescent="0.4">
      <c r="A48" s="59">
        <f t="shared" si="6"/>
        <v>4</v>
      </c>
      <c r="B48" s="60">
        <f t="shared" si="5"/>
        <v>1300</v>
      </c>
      <c r="C48" s="60">
        <f t="shared" si="5"/>
        <v>1950</v>
      </c>
      <c r="D48" s="61">
        <f t="shared" si="5"/>
        <v>2600</v>
      </c>
      <c r="E48" s="60">
        <f t="shared" si="5"/>
        <v>3250</v>
      </c>
      <c r="F48" s="60">
        <f t="shared" si="5"/>
        <v>3380</v>
      </c>
      <c r="G48" s="60">
        <f t="shared" si="5"/>
        <v>3458</v>
      </c>
      <c r="H48" s="60">
        <f t="shared" si="5"/>
        <v>3510</v>
      </c>
      <c r="I48" s="60">
        <f t="shared" si="5"/>
        <v>3588</v>
      </c>
      <c r="J48" s="60">
        <f t="shared" si="5"/>
        <v>3900</v>
      </c>
      <c r="K48" s="60">
        <f t="shared" si="5"/>
        <v>4550</v>
      </c>
      <c r="L48" s="60">
        <f t="shared" si="5"/>
        <v>4680</v>
      </c>
      <c r="M48" s="60">
        <f t="shared" si="5"/>
        <v>4810</v>
      </c>
    </row>
    <row r="49" spans="1:16" x14ac:dyDescent="0.4">
      <c r="A49" s="59">
        <f t="shared" si="6"/>
        <v>5</v>
      </c>
      <c r="B49" s="60">
        <f t="shared" si="5"/>
        <v>1524.1666666666667</v>
      </c>
      <c r="C49" s="60">
        <f t="shared" si="5"/>
        <v>2286.25</v>
      </c>
      <c r="D49" s="61">
        <f t="shared" si="5"/>
        <v>3048.3333333333335</v>
      </c>
      <c r="E49" s="60">
        <f t="shared" si="5"/>
        <v>3810.4166666666665</v>
      </c>
      <c r="F49" s="60">
        <f t="shared" si="5"/>
        <v>3962.8333333333335</v>
      </c>
      <c r="G49" s="60">
        <f t="shared" si="5"/>
        <v>4054.2833333333333</v>
      </c>
      <c r="H49" s="60">
        <f t="shared" si="5"/>
        <v>4115.25</v>
      </c>
      <c r="I49" s="60">
        <f t="shared" si="5"/>
        <v>4206.7</v>
      </c>
      <c r="J49" s="60">
        <f t="shared" si="5"/>
        <v>4572.5</v>
      </c>
      <c r="K49" s="60">
        <f t="shared" si="5"/>
        <v>5334.583333333333</v>
      </c>
      <c r="L49" s="60">
        <f t="shared" si="5"/>
        <v>5487</v>
      </c>
      <c r="M49" s="60">
        <f t="shared" si="5"/>
        <v>5639.416666666667</v>
      </c>
    </row>
    <row r="50" spans="1:16" x14ac:dyDescent="0.4">
      <c r="A50" s="59">
        <f t="shared" si="6"/>
        <v>6</v>
      </c>
      <c r="B50" s="60">
        <f t="shared" si="5"/>
        <v>1748.3333333333333</v>
      </c>
      <c r="C50" s="60">
        <f t="shared" si="5"/>
        <v>2622.5</v>
      </c>
      <c r="D50" s="61">
        <f t="shared" si="5"/>
        <v>3496.6666666666665</v>
      </c>
      <c r="E50" s="60">
        <f t="shared" si="5"/>
        <v>4370.833333333333</v>
      </c>
      <c r="F50" s="60">
        <f t="shared" si="5"/>
        <v>4545.666666666667</v>
      </c>
      <c r="G50" s="60">
        <f t="shared" si="5"/>
        <v>4650.5666666666666</v>
      </c>
      <c r="H50" s="60">
        <f t="shared" si="5"/>
        <v>4720.5000000000009</v>
      </c>
      <c r="I50" s="60">
        <f t="shared" si="5"/>
        <v>4825.3999999999996</v>
      </c>
      <c r="J50" s="60">
        <f t="shared" si="5"/>
        <v>5245</v>
      </c>
      <c r="K50" s="60">
        <f t="shared" si="5"/>
        <v>6119.166666666667</v>
      </c>
      <c r="L50" s="60">
        <f t="shared" si="5"/>
        <v>6294</v>
      </c>
      <c r="M50" s="60">
        <f t="shared" si="5"/>
        <v>6468.833333333333</v>
      </c>
    </row>
    <row r="51" spans="1:16" x14ac:dyDescent="0.4">
      <c r="A51" s="59">
        <f t="shared" si="6"/>
        <v>7</v>
      </c>
      <c r="B51" s="60">
        <f t="shared" si="5"/>
        <v>1972.5</v>
      </c>
      <c r="C51" s="60">
        <f t="shared" si="5"/>
        <v>2958.75</v>
      </c>
      <c r="D51" s="61">
        <f t="shared" si="5"/>
        <v>3945</v>
      </c>
      <c r="E51" s="60">
        <f t="shared" si="5"/>
        <v>4931.25</v>
      </c>
      <c r="F51" s="60">
        <f t="shared" si="5"/>
        <v>5128.5</v>
      </c>
      <c r="G51" s="60">
        <f t="shared" si="5"/>
        <v>5246.85</v>
      </c>
      <c r="H51" s="60">
        <f t="shared" si="5"/>
        <v>5325.7500000000009</v>
      </c>
      <c r="I51" s="60">
        <f t="shared" si="5"/>
        <v>5444.0999999999995</v>
      </c>
      <c r="J51" s="60">
        <f t="shared" si="5"/>
        <v>5917.5</v>
      </c>
      <c r="K51" s="60">
        <f t="shared" si="5"/>
        <v>6903.75</v>
      </c>
      <c r="L51" s="60">
        <f t="shared" si="5"/>
        <v>7101</v>
      </c>
      <c r="M51" s="60">
        <f t="shared" si="5"/>
        <v>7298.25</v>
      </c>
    </row>
    <row r="52" spans="1:16" x14ac:dyDescent="0.4">
      <c r="A52" s="59">
        <f t="shared" si="6"/>
        <v>8</v>
      </c>
      <c r="B52" s="60">
        <f t="shared" si="5"/>
        <v>2196.6666666666665</v>
      </c>
      <c r="C52" s="60">
        <f t="shared" si="5"/>
        <v>3295</v>
      </c>
      <c r="D52" s="61">
        <f t="shared" si="5"/>
        <v>4393.333333333333</v>
      </c>
      <c r="E52" s="60">
        <f t="shared" si="5"/>
        <v>5491.666666666667</v>
      </c>
      <c r="F52" s="60">
        <f t="shared" si="5"/>
        <v>5711.333333333333</v>
      </c>
      <c r="G52" s="60">
        <f t="shared" si="5"/>
        <v>5843.1333333333341</v>
      </c>
      <c r="H52" s="60">
        <f t="shared" si="5"/>
        <v>5931</v>
      </c>
      <c r="I52" s="60">
        <f t="shared" si="5"/>
        <v>6062.7999999999993</v>
      </c>
      <c r="J52" s="60">
        <f t="shared" si="5"/>
        <v>6590</v>
      </c>
      <c r="K52" s="60">
        <f t="shared" si="5"/>
        <v>7688.333333333333</v>
      </c>
      <c r="L52" s="60">
        <f t="shared" si="5"/>
        <v>7908</v>
      </c>
      <c r="M52" s="60">
        <f t="shared" si="5"/>
        <v>8127.666666666667</v>
      </c>
    </row>
    <row r="53" spans="1:16" x14ac:dyDescent="0.4">
      <c r="A53" s="59">
        <v>9</v>
      </c>
      <c r="B53" s="60">
        <f t="shared" si="5"/>
        <v>2420.8333333333335</v>
      </c>
      <c r="C53" s="60">
        <f t="shared" si="5"/>
        <v>3631.25</v>
      </c>
      <c r="D53" s="61">
        <f t="shared" si="5"/>
        <v>4841.666666666667</v>
      </c>
      <c r="E53" s="60">
        <f t="shared" si="5"/>
        <v>6052.083333333333</v>
      </c>
      <c r="F53" s="60">
        <f t="shared" si="5"/>
        <v>6294.166666666667</v>
      </c>
      <c r="G53" s="60">
        <f t="shared" si="5"/>
        <v>6439.416666666667</v>
      </c>
      <c r="H53" s="60">
        <f t="shared" si="5"/>
        <v>6536.25</v>
      </c>
      <c r="I53" s="60">
        <f t="shared" si="5"/>
        <v>6681.5</v>
      </c>
      <c r="J53" s="60">
        <f t="shared" si="5"/>
        <v>7262.5</v>
      </c>
      <c r="K53" s="60">
        <f t="shared" si="5"/>
        <v>8472.9166666666661</v>
      </c>
      <c r="L53" s="60">
        <f t="shared" si="5"/>
        <v>8715</v>
      </c>
      <c r="M53" s="60">
        <f t="shared" si="5"/>
        <v>8957.0833333333339</v>
      </c>
    </row>
    <row r="54" spans="1:16" x14ac:dyDescent="0.4">
      <c r="A54" s="59">
        <v>10</v>
      </c>
      <c r="B54" s="60">
        <f t="shared" si="5"/>
        <v>2645</v>
      </c>
      <c r="C54" s="60">
        <f t="shared" si="5"/>
        <v>3967.5</v>
      </c>
      <c r="D54" s="61">
        <f t="shared" si="5"/>
        <v>5290</v>
      </c>
      <c r="E54" s="60">
        <f t="shared" si="5"/>
        <v>6612.5</v>
      </c>
      <c r="F54" s="60">
        <f t="shared" si="5"/>
        <v>6877</v>
      </c>
      <c r="G54" s="60">
        <f t="shared" si="5"/>
        <v>7035.7000000000007</v>
      </c>
      <c r="H54" s="60">
        <f t="shared" si="5"/>
        <v>7141.5</v>
      </c>
      <c r="I54" s="60">
        <f t="shared" si="5"/>
        <v>7300.2</v>
      </c>
      <c r="J54" s="60">
        <f t="shared" si="5"/>
        <v>7935</v>
      </c>
      <c r="K54" s="60">
        <f t="shared" si="5"/>
        <v>9257.5</v>
      </c>
      <c r="L54" s="60">
        <f t="shared" si="5"/>
        <v>9522</v>
      </c>
      <c r="M54" s="60">
        <f t="shared" si="5"/>
        <v>9786.5</v>
      </c>
    </row>
    <row r="55" spans="1:16" x14ac:dyDescent="0.4">
      <c r="A55" s="59">
        <v>11</v>
      </c>
      <c r="B55" s="60">
        <f t="shared" si="5"/>
        <v>2869.1666666666665</v>
      </c>
      <c r="C55" s="60">
        <f t="shared" si="5"/>
        <v>4303.75</v>
      </c>
      <c r="D55" s="61">
        <f t="shared" si="5"/>
        <v>5738.333333333333</v>
      </c>
      <c r="E55" s="60">
        <f t="shared" si="5"/>
        <v>7172.916666666667</v>
      </c>
      <c r="F55" s="60">
        <f t="shared" si="5"/>
        <v>7459.833333333333</v>
      </c>
      <c r="G55" s="60">
        <f t="shared" si="5"/>
        <v>7631.9833333333336</v>
      </c>
      <c r="H55" s="60">
        <f t="shared" si="5"/>
        <v>7746.75</v>
      </c>
      <c r="I55" s="60">
        <f t="shared" si="5"/>
        <v>7918.8999999999987</v>
      </c>
      <c r="J55" s="60">
        <f t="shared" si="5"/>
        <v>8607.5</v>
      </c>
      <c r="K55" s="60">
        <f t="shared" si="5"/>
        <v>10042.083333333334</v>
      </c>
      <c r="L55" s="60">
        <f t="shared" si="5"/>
        <v>10329</v>
      </c>
      <c r="M55" s="60">
        <f t="shared" si="5"/>
        <v>10615.916666666666</v>
      </c>
    </row>
    <row r="56" spans="1:16" x14ac:dyDescent="0.4">
      <c r="A56" s="59">
        <v>12</v>
      </c>
      <c r="B56" s="60">
        <f t="shared" si="5"/>
        <v>3093.3333333333335</v>
      </c>
      <c r="C56" s="60">
        <f t="shared" si="5"/>
        <v>4640</v>
      </c>
      <c r="D56" s="61">
        <f t="shared" si="5"/>
        <v>6186.666666666667</v>
      </c>
      <c r="E56" s="60">
        <f t="shared" si="5"/>
        <v>7733.333333333333</v>
      </c>
      <c r="F56" s="60">
        <f t="shared" si="5"/>
        <v>8042.666666666667</v>
      </c>
      <c r="G56" s="60">
        <f t="shared" si="5"/>
        <v>8228.2666666666682</v>
      </c>
      <c r="H56" s="60">
        <f t="shared" si="5"/>
        <v>8352</v>
      </c>
      <c r="I56" s="60">
        <f t="shared" si="5"/>
        <v>8537.6</v>
      </c>
      <c r="J56" s="60">
        <f t="shared" si="5"/>
        <v>9280</v>
      </c>
      <c r="K56" s="60">
        <f t="shared" si="5"/>
        <v>10826.666666666666</v>
      </c>
      <c r="L56" s="60">
        <f t="shared" si="5"/>
        <v>11136</v>
      </c>
      <c r="M56" s="60">
        <f t="shared" si="5"/>
        <v>11445.333333333334</v>
      </c>
    </row>
    <row r="57" spans="1:16" x14ac:dyDescent="0.4">
      <c r="A57" s="59">
        <v>13</v>
      </c>
      <c r="B57" s="60">
        <f t="shared" si="5"/>
        <v>3317.5</v>
      </c>
      <c r="C57" s="60">
        <f t="shared" si="5"/>
        <v>4976.25</v>
      </c>
      <c r="D57" s="61">
        <f t="shared" si="5"/>
        <v>6635</v>
      </c>
      <c r="E57" s="60">
        <f t="shared" si="5"/>
        <v>8293.75</v>
      </c>
      <c r="F57" s="60">
        <f t="shared" si="5"/>
        <v>8625.5</v>
      </c>
      <c r="G57" s="60">
        <f t="shared" si="5"/>
        <v>8824.5500000000011</v>
      </c>
      <c r="H57" s="60">
        <f t="shared" si="5"/>
        <v>8957.25</v>
      </c>
      <c r="I57" s="60">
        <f t="shared" si="5"/>
        <v>9156.2999999999993</v>
      </c>
      <c r="J57" s="60">
        <f t="shared" si="5"/>
        <v>9952.5</v>
      </c>
      <c r="K57" s="60">
        <f t="shared" si="5"/>
        <v>11611.25</v>
      </c>
      <c r="L57" s="60">
        <f t="shared" si="5"/>
        <v>11943</v>
      </c>
      <c r="M57" s="60">
        <f t="shared" si="5"/>
        <v>12274.75</v>
      </c>
    </row>
    <row r="58" spans="1:16" x14ac:dyDescent="0.4">
      <c r="A58" s="59">
        <v>14</v>
      </c>
      <c r="B58" s="63">
        <f t="shared" si="5"/>
        <v>3541.6666666666665</v>
      </c>
      <c r="C58" s="63">
        <f t="shared" si="5"/>
        <v>5312.5</v>
      </c>
      <c r="D58" s="73">
        <f t="shared" si="5"/>
        <v>7083.333333333333</v>
      </c>
      <c r="E58" s="63">
        <f t="shared" si="5"/>
        <v>8854.1666666666661</v>
      </c>
      <c r="F58" s="63">
        <f t="shared" si="5"/>
        <v>9208.3333333333339</v>
      </c>
      <c r="G58" s="63">
        <f t="shared" si="5"/>
        <v>9420.8333333333339</v>
      </c>
      <c r="H58" s="63">
        <f t="shared" si="5"/>
        <v>9562.5000000000018</v>
      </c>
      <c r="I58" s="63">
        <f t="shared" si="5"/>
        <v>9774.9999999999982</v>
      </c>
      <c r="J58" s="63">
        <f t="shared" si="5"/>
        <v>10625</v>
      </c>
      <c r="K58" s="63">
        <f t="shared" si="5"/>
        <v>12395.833333333334</v>
      </c>
      <c r="L58" s="63">
        <f t="shared" si="5"/>
        <v>12750</v>
      </c>
      <c r="M58" s="63">
        <f t="shared" si="5"/>
        <v>13104.166666666666</v>
      </c>
    </row>
    <row r="62" spans="1:16" ht="22.3" x14ac:dyDescent="0.4">
      <c r="A62" s="57" t="s">
        <v>57</v>
      </c>
      <c r="B62" s="58">
        <f t="shared" ref="B62:J62" si="7">B22</f>
        <v>2</v>
      </c>
      <c r="C62" s="58">
        <f t="shared" si="7"/>
        <v>2.25</v>
      </c>
      <c r="D62" s="58">
        <f t="shared" si="7"/>
        <v>2.5</v>
      </c>
      <c r="E62" s="58">
        <f t="shared" si="7"/>
        <v>2.75</v>
      </c>
      <c r="F62" s="58">
        <f t="shared" si="7"/>
        <v>3</v>
      </c>
      <c r="G62" s="58">
        <f t="shared" si="7"/>
        <v>3.25</v>
      </c>
      <c r="H62" s="58">
        <f t="shared" si="7"/>
        <v>3.5</v>
      </c>
      <c r="I62" s="58">
        <f t="shared" si="7"/>
        <v>3.75</v>
      </c>
      <c r="J62" s="58">
        <f t="shared" si="7"/>
        <v>4</v>
      </c>
      <c r="K62" s="58">
        <v>5</v>
      </c>
      <c r="L62" s="58">
        <v>6</v>
      </c>
      <c r="M62" s="58">
        <v>7</v>
      </c>
    </row>
    <row r="63" spans="1:16" x14ac:dyDescent="0.4">
      <c r="A63" s="59">
        <v>1</v>
      </c>
      <c r="B63" s="60">
        <f t="shared" ref="B63:M76" si="8">B23/12</f>
        <v>2510</v>
      </c>
      <c r="C63" s="60">
        <f t="shared" si="8"/>
        <v>2823.75</v>
      </c>
      <c r="D63" s="60">
        <f t="shared" si="8"/>
        <v>3137.5</v>
      </c>
      <c r="E63" s="60">
        <f t="shared" si="8"/>
        <v>3451.25</v>
      </c>
      <c r="F63" s="60">
        <f t="shared" si="8"/>
        <v>3765</v>
      </c>
      <c r="G63" s="60">
        <f t="shared" si="8"/>
        <v>4078.75</v>
      </c>
      <c r="H63" s="60">
        <f t="shared" si="8"/>
        <v>4392.5</v>
      </c>
      <c r="I63" s="60">
        <f t="shared" si="8"/>
        <v>4706.25</v>
      </c>
      <c r="J63" s="60">
        <f t="shared" si="8"/>
        <v>5020</v>
      </c>
      <c r="K63" s="60">
        <f t="shared" si="8"/>
        <v>6275</v>
      </c>
      <c r="L63" s="60">
        <f t="shared" si="8"/>
        <v>7530</v>
      </c>
      <c r="M63" s="60">
        <f t="shared" si="8"/>
        <v>8785</v>
      </c>
    </row>
    <row r="64" spans="1:16" x14ac:dyDescent="0.4">
      <c r="A64" s="59">
        <f t="shared" ref="A64:A70" si="9">A63+1</f>
        <v>2</v>
      </c>
      <c r="B64" s="60">
        <f t="shared" si="8"/>
        <v>3406.6666666666665</v>
      </c>
      <c r="C64" s="60">
        <f t="shared" si="8"/>
        <v>3832.5</v>
      </c>
      <c r="D64" s="60">
        <f t="shared" si="8"/>
        <v>4258.333333333333</v>
      </c>
      <c r="E64" s="60">
        <f t="shared" si="8"/>
        <v>4684.166666666667</v>
      </c>
      <c r="F64" s="60">
        <f t="shared" si="8"/>
        <v>5110</v>
      </c>
      <c r="G64" s="60">
        <f t="shared" si="8"/>
        <v>5535.833333333333</v>
      </c>
      <c r="H64" s="60">
        <f t="shared" si="8"/>
        <v>5961.666666666667</v>
      </c>
      <c r="I64" s="60">
        <f t="shared" si="8"/>
        <v>6387.5</v>
      </c>
      <c r="J64" s="60">
        <f t="shared" si="8"/>
        <v>6813.333333333333</v>
      </c>
      <c r="K64" s="60">
        <f t="shared" si="8"/>
        <v>8516.6666666666661</v>
      </c>
      <c r="L64" s="60">
        <f t="shared" si="8"/>
        <v>10220</v>
      </c>
      <c r="M64" s="60">
        <f t="shared" si="8"/>
        <v>11923.333333333334</v>
      </c>
      <c r="N64" s="74"/>
      <c r="P64" s="74"/>
    </row>
    <row r="65" spans="1:16" x14ac:dyDescent="0.4">
      <c r="A65" s="59">
        <f t="shared" si="9"/>
        <v>3</v>
      </c>
      <c r="B65" s="60">
        <f t="shared" si="8"/>
        <v>4303.333333333333</v>
      </c>
      <c r="C65" s="60">
        <f t="shared" si="8"/>
        <v>4841.25</v>
      </c>
      <c r="D65" s="60">
        <f t="shared" si="8"/>
        <v>5379.166666666667</v>
      </c>
      <c r="E65" s="60">
        <f t="shared" si="8"/>
        <v>5917.083333333333</v>
      </c>
      <c r="F65" s="60">
        <f t="shared" si="8"/>
        <v>6455</v>
      </c>
      <c r="G65" s="60">
        <f t="shared" si="8"/>
        <v>6992.916666666667</v>
      </c>
      <c r="H65" s="60">
        <f t="shared" si="8"/>
        <v>7530.833333333333</v>
      </c>
      <c r="I65" s="60">
        <f t="shared" si="8"/>
        <v>8068.75</v>
      </c>
      <c r="J65" s="60">
        <f t="shared" si="8"/>
        <v>8606.6666666666661</v>
      </c>
      <c r="K65" s="60">
        <f t="shared" si="8"/>
        <v>10758.333333333334</v>
      </c>
      <c r="L65" s="60">
        <f t="shared" si="8"/>
        <v>12910</v>
      </c>
      <c r="M65" s="60">
        <f t="shared" si="8"/>
        <v>15061.666666666666</v>
      </c>
      <c r="N65" s="74"/>
      <c r="P65" s="74"/>
    </row>
    <row r="66" spans="1:16" x14ac:dyDescent="0.4">
      <c r="A66" s="59">
        <f t="shared" si="9"/>
        <v>4</v>
      </c>
      <c r="B66" s="60">
        <f t="shared" si="8"/>
        <v>5200</v>
      </c>
      <c r="C66" s="60">
        <f t="shared" si="8"/>
        <v>5850</v>
      </c>
      <c r="D66" s="60">
        <f t="shared" si="8"/>
        <v>6500</v>
      </c>
      <c r="E66" s="60">
        <f t="shared" si="8"/>
        <v>7150</v>
      </c>
      <c r="F66" s="60">
        <f t="shared" si="8"/>
        <v>7800</v>
      </c>
      <c r="G66" s="60">
        <f t="shared" si="8"/>
        <v>8450</v>
      </c>
      <c r="H66" s="60">
        <f t="shared" si="8"/>
        <v>9100</v>
      </c>
      <c r="I66" s="60">
        <f t="shared" si="8"/>
        <v>9750</v>
      </c>
      <c r="J66" s="60">
        <f t="shared" si="8"/>
        <v>10400</v>
      </c>
      <c r="K66" s="60">
        <f t="shared" si="8"/>
        <v>13000</v>
      </c>
      <c r="L66" s="60">
        <f t="shared" si="8"/>
        <v>15600</v>
      </c>
      <c r="M66" s="60">
        <f t="shared" si="8"/>
        <v>18200</v>
      </c>
      <c r="N66" s="74"/>
      <c r="P66" s="74"/>
    </row>
    <row r="67" spans="1:16" x14ac:dyDescent="0.4">
      <c r="A67" s="59">
        <f t="shared" si="9"/>
        <v>5</v>
      </c>
      <c r="B67" s="60">
        <f t="shared" si="8"/>
        <v>6096.666666666667</v>
      </c>
      <c r="C67" s="60">
        <f t="shared" si="8"/>
        <v>6858.75</v>
      </c>
      <c r="D67" s="60">
        <f t="shared" si="8"/>
        <v>7620.833333333333</v>
      </c>
      <c r="E67" s="60">
        <f t="shared" si="8"/>
        <v>8382.9166666666661</v>
      </c>
      <c r="F67" s="60">
        <f t="shared" si="8"/>
        <v>9145</v>
      </c>
      <c r="G67" s="60">
        <f t="shared" si="8"/>
        <v>9907.0833333333339</v>
      </c>
      <c r="H67" s="60">
        <f t="shared" si="8"/>
        <v>10669.166666666666</v>
      </c>
      <c r="I67" s="60">
        <f t="shared" si="8"/>
        <v>11431.25</v>
      </c>
      <c r="J67" s="60">
        <f t="shared" si="8"/>
        <v>12193.333333333334</v>
      </c>
      <c r="K67" s="60">
        <f t="shared" si="8"/>
        <v>15241.666666666666</v>
      </c>
      <c r="L67" s="60">
        <f t="shared" si="8"/>
        <v>18290</v>
      </c>
      <c r="M67" s="60">
        <f t="shared" si="8"/>
        <v>21338.333333333332</v>
      </c>
      <c r="N67" s="74"/>
      <c r="P67" s="74"/>
    </row>
    <row r="68" spans="1:16" x14ac:dyDescent="0.4">
      <c r="A68" s="59">
        <f t="shared" si="9"/>
        <v>6</v>
      </c>
      <c r="B68" s="60">
        <f t="shared" si="8"/>
        <v>6993.333333333333</v>
      </c>
      <c r="C68" s="60">
        <f t="shared" si="8"/>
        <v>7867.5</v>
      </c>
      <c r="D68" s="60">
        <f t="shared" si="8"/>
        <v>8741.6666666666661</v>
      </c>
      <c r="E68" s="60">
        <f t="shared" si="8"/>
        <v>9615.8333333333339</v>
      </c>
      <c r="F68" s="60">
        <f t="shared" si="8"/>
        <v>10490</v>
      </c>
      <c r="G68" s="60">
        <f t="shared" si="8"/>
        <v>11364.166666666666</v>
      </c>
      <c r="H68" s="60">
        <f t="shared" si="8"/>
        <v>12238.333333333334</v>
      </c>
      <c r="I68" s="60">
        <f t="shared" si="8"/>
        <v>13112.5</v>
      </c>
      <c r="J68" s="60">
        <f t="shared" si="8"/>
        <v>13986.666666666666</v>
      </c>
      <c r="K68" s="60">
        <f t="shared" si="8"/>
        <v>17483.333333333332</v>
      </c>
      <c r="L68" s="60">
        <f t="shared" si="8"/>
        <v>20980</v>
      </c>
      <c r="M68" s="60">
        <f t="shared" si="8"/>
        <v>24476.666666666668</v>
      </c>
      <c r="N68" s="74"/>
      <c r="P68" s="74"/>
    </row>
    <row r="69" spans="1:16" x14ac:dyDescent="0.4">
      <c r="A69" s="59">
        <f t="shared" si="9"/>
        <v>7</v>
      </c>
      <c r="B69" s="60">
        <f t="shared" si="8"/>
        <v>7890</v>
      </c>
      <c r="C69" s="60">
        <f t="shared" si="8"/>
        <v>8876.25</v>
      </c>
      <c r="D69" s="60">
        <f t="shared" si="8"/>
        <v>9862.5</v>
      </c>
      <c r="E69" s="60">
        <f t="shared" si="8"/>
        <v>10848.75</v>
      </c>
      <c r="F69" s="60">
        <f t="shared" si="8"/>
        <v>11835</v>
      </c>
      <c r="G69" s="60">
        <f t="shared" si="8"/>
        <v>12821.25</v>
      </c>
      <c r="H69" s="60">
        <f t="shared" si="8"/>
        <v>13807.5</v>
      </c>
      <c r="I69" s="60">
        <f t="shared" si="8"/>
        <v>14793.75</v>
      </c>
      <c r="J69" s="60">
        <f t="shared" si="8"/>
        <v>15780</v>
      </c>
      <c r="K69" s="60">
        <f t="shared" si="8"/>
        <v>19725</v>
      </c>
      <c r="L69" s="60">
        <f t="shared" si="8"/>
        <v>23670</v>
      </c>
      <c r="M69" s="60">
        <f t="shared" si="8"/>
        <v>27615</v>
      </c>
      <c r="N69" s="74"/>
      <c r="P69" s="74"/>
    </row>
    <row r="70" spans="1:16" x14ac:dyDescent="0.4">
      <c r="A70" s="59">
        <f t="shared" si="9"/>
        <v>8</v>
      </c>
      <c r="B70" s="60">
        <f t="shared" si="8"/>
        <v>8786.6666666666661</v>
      </c>
      <c r="C70" s="60">
        <f t="shared" si="8"/>
        <v>9885</v>
      </c>
      <c r="D70" s="60">
        <f t="shared" si="8"/>
        <v>10983.333333333334</v>
      </c>
      <c r="E70" s="60">
        <f t="shared" si="8"/>
        <v>12081.666666666666</v>
      </c>
      <c r="F70" s="60">
        <f t="shared" si="8"/>
        <v>13180</v>
      </c>
      <c r="G70" s="60">
        <f t="shared" si="8"/>
        <v>14278.333333333334</v>
      </c>
      <c r="H70" s="60">
        <f t="shared" si="8"/>
        <v>15376.666666666666</v>
      </c>
      <c r="I70" s="60">
        <f t="shared" si="8"/>
        <v>16475</v>
      </c>
      <c r="J70" s="60">
        <f t="shared" si="8"/>
        <v>17573.333333333332</v>
      </c>
      <c r="K70" s="60">
        <f t="shared" si="8"/>
        <v>21966.666666666668</v>
      </c>
      <c r="L70" s="60">
        <f t="shared" si="8"/>
        <v>26360</v>
      </c>
      <c r="M70" s="60">
        <f t="shared" si="8"/>
        <v>30753.333333333332</v>
      </c>
      <c r="N70" s="74"/>
      <c r="P70" s="74"/>
    </row>
    <row r="71" spans="1:16" x14ac:dyDescent="0.4">
      <c r="A71" s="59">
        <v>9</v>
      </c>
      <c r="B71" s="60">
        <f t="shared" si="8"/>
        <v>9683.3333333333339</v>
      </c>
      <c r="C71" s="60">
        <f t="shared" si="8"/>
        <v>10893.75</v>
      </c>
      <c r="D71" s="60">
        <f t="shared" si="8"/>
        <v>12104.166666666666</v>
      </c>
      <c r="E71" s="60">
        <f t="shared" si="8"/>
        <v>13314.583333333334</v>
      </c>
      <c r="F71" s="60">
        <f t="shared" si="8"/>
        <v>14525</v>
      </c>
      <c r="G71" s="60">
        <f t="shared" si="8"/>
        <v>15735.416666666666</v>
      </c>
      <c r="H71" s="60">
        <f t="shared" si="8"/>
        <v>16945.833333333332</v>
      </c>
      <c r="I71" s="60">
        <f t="shared" si="8"/>
        <v>18156.25</v>
      </c>
      <c r="J71" s="60">
        <f t="shared" si="8"/>
        <v>19366.666666666668</v>
      </c>
      <c r="K71" s="60">
        <f t="shared" si="8"/>
        <v>24208.333333333332</v>
      </c>
      <c r="L71" s="60">
        <f t="shared" si="8"/>
        <v>29050</v>
      </c>
      <c r="M71" s="60">
        <f t="shared" si="8"/>
        <v>33891.666666666664</v>
      </c>
      <c r="N71" s="74"/>
      <c r="O71" s="74"/>
      <c r="P71" s="74"/>
    </row>
    <row r="72" spans="1:16" x14ac:dyDescent="0.4">
      <c r="A72" s="59">
        <v>10</v>
      </c>
      <c r="B72" s="60">
        <f t="shared" si="8"/>
        <v>10580</v>
      </c>
      <c r="C72" s="60">
        <f t="shared" si="8"/>
        <v>11902.5</v>
      </c>
      <c r="D72" s="60">
        <f t="shared" si="8"/>
        <v>13225</v>
      </c>
      <c r="E72" s="60">
        <f t="shared" si="8"/>
        <v>14547.5</v>
      </c>
      <c r="F72" s="60">
        <f t="shared" si="8"/>
        <v>15870</v>
      </c>
      <c r="G72" s="60">
        <f t="shared" si="8"/>
        <v>17192.5</v>
      </c>
      <c r="H72" s="60">
        <f t="shared" si="8"/>
        <v>18515</v>
      </c>
      <c r="I72" s="60">
        <f t="shared" si="8"/>
        <v>19837.5</v>
      </c>
      <c r="J72" s="60">
        <f t="shared" si="8"/>
        <v>21160</v>
      </c>
      <c r="K72" s="60">
        <f t="shared" si="8"/>
        <v>26450</v>
      </c>
      <c r="L72" s="60">
        <f t="shared" si="8"/>
        <v>31740</v>
      </c>
      <c r="M72" s="60">
        <f t="shared" si="8"/>
        <v>37030</v>
      </c>
      <c r="O72" s="74"/>
    </row>
    <row r="73" spans="1:16" x14ac:dyDescent="0.4">
      <c r="A73" s="59">
        <v>11</v>
      </c>
      <c r="B73" s="60">
        <f t="shared" si="8"/>
        <v>11476.666666666666</v>
      </c>
      <c r="C73" s="60">
        <f t="shared" si="8"/>
        <v>12911.25</v>
      </c>
      <c r="D73" s="60">
        <f t="shared" si="8"/>
        <v>14345.833333333334</v>
      </c>
      <c r="E73" s="60">
        <f t="shared" si="8"/>
        <v>15780.416666666666</v>
      </c>
      <c r="F73" s="60">
        <f t="shared" si="8"/>
        <v>17215</v>
      </c>
      <c r="G73" s="60">
        <f t="shared" si="8"/>
        <v>18649.583333333332</v>
      </c>
      <c r="H73" s="60">
        <f t="shared" si="8"/>
        <v>20084.166666666668</v>
      </c>
      <c r="I73" s="60">
        <f t="shared" si="8"/>
        <v>21518.75</v>
      </c>
      <c r="J73" s="60">
        <f t="shared" si="8"/>
        <v>22953.333333333332</v>
      </c>
      <c r="K73" s="60">
        <f t="shared" si="8"/>
        <v>28691.666666666668</v>
      </c>
      <c r="L73" s="60">
        <f t="shared" si="8"/>
        <v>34430</v>
      </c>
      <c r="M73" s="60">
        <f t="shared" si="8"/>
        <v>40168.333333333336</v>
      </c>
      <c r="O73" s="74"/>
    </row>
    <row r="74" spans="1:16" x14ac:dyDescent="0.4">
      <c r="A74" s="59">
        <v>12</v>
      </c>
      <c r="B74" s="60">
        <f t="shared" si="8"/>
        <v>12373.333333333334</v>
      </c>
      <c r="C74" s="60">
        <f t="shared" si="8"/>
        <v>13920</v>
      </c>
      <c r="D74" s="60">
        <f t="shared" si="8"/>
        <v>15466.666666666666</v>
      </c>
      <c r="E74" s="60">
        <f t="shared" si="8"/>
        <v>17013.333333333332</v>
      </c>
      <c r="F74" s="60">
        <f t="shared" si="8"/>
        <v>18560</v>
      </c>
      <c r="G74" s="60">
        <f t="shared" si="8"/>
        <v>20106.666666666668</v>
      </c>
      <c r="H74" s="60">
        <f t="shared" si="8"/>
        <v>21653.333333333332</v>
      </c>
      <c r="I74" s="60">
        <f t="shared" si="8"/>
        <v>23200</v>
      </c>
      <c r="J74" s="60">
        <f t="shared" si="8"/>
        <v>24746.666666666668</v>
      </c>
      <c r="K74" s="60">
        <f t="shared" si="8"/>
        <v>30933.333333333332</v>
      </c>
      <c r="L74" s="60">
        <f t="shared" si="8"/>
        <v>37120</v>
      </c>
      <c r="M74" s="60">
        <f t="shared" si="8"/>
        <v>43306.666666666664</v>
      </c>
      <c r="O74" s="74"/>
    </row>
    <row r="75" spans="1:16" x14ac:dyDescent="0.4">
      <c r="A75" s="59">
        <v>13</v>
      </c>
      <c r="B75" s="60">
        <f t="shared" si="8"/>
        <v>13270</v>
      </c>
      <c r="C75" s="60">
        <f t="shared" si="8"/>
        <v>14928.75</v>
      </c>
      <c r="D75" s="60">
        <f t="shared" si="8"/>
        <v>16587.5</v>
      </c>
      <c r="E75" s="60">
        <f t="shared" si="8"/>
        <v>18246.25</v>
      </c>
      <c r="F75" s="60">
        <f t="shared" si="8"/>
        <v>19905</v>
      </c>
      <c r="G75" s="60">
        <f t="shared" si="8"/>
        <v>21563.75</v>
      </c>
      <c r="H75" s="60">
        <f t="shared" si="8"/>
        <v>23222.5</v>
      </c>
      <c r="I75" s="60">
        <f t="shared" si="8"/>
        <v>24881.25</v>
      </c>
      <c r="J75" s="60">
        <f t="shared" si="8"/>
        <v>26540</v>
      </c>
      <c r="K75" s="60">
        <f t="shared" si="8"/>
        <v>33175</v>
      </c>
      <c r="L75" s="60">
        <f t="shared" si="8"/>
        <v>39810</v>
      </c>
      <c r="M75" s="60">
        <f t="shared" si="8"/>
        <v>46445</v>
      </c>
      <c r="O75" s="74"/>
    </row>
    <row r="76" spans="1:16" x14ac:dyDescent="0.4">
      <c r="A76" s="59">
        <v>14</v>
      </c>
      <c r="B76" s="63">
        <f t="shared" si="8"/>
        <v>14166.666666666666</v>
      </c>
      <c r="C76" s="63">
        <f t="shared" si="8"/>
        <v>15937.5</v>
      </c>
      <c r="D76" s="63">
        <f t="shared" si="8"/>
        <v>17708.333333333332</v>
      </c>
      <c r="E76" s="63">
        <f t="shared" si="8"/>
        <v>19479.166666666668</v>
      </c>
      <c r="F76" s="63">
        <f t="shared" si="8"/>
        <v>21250</v>
      </c>
      <c r="G76" s="63">
        <f t="shared" si="8"/>
        <v>23020.833333333332</v>
      </c>
      <c r="H76" s="63">
        <f t="shared" si="8"/>
        <v>24791.666666666668</v>
      </c>
      <c r="I76" s="63">
        <f t="shared" si="8"/>
        <v>26562.5</v>
      </c>
      <c r="J76" s="63">
        <f t="shared" si="8"/>
        <v>28333.333333333332</v>
      </c>
      <c r="K76" s="63">
        <f t="shared" si="8"/>
        <v>35416.666666666664</v>
      </c>
      <c r="L76" s="63">
        <f t="shared" si="8"/>
        <v>42500</v>
      </c>
      <c r="M76" s="63">
        <f t="shared" si="8"/>
        <v>49583.333333333336</v>
      </c>
      <c r="O76" s="74"/>
    </row>
    <row r="77" spans="1:16" x14ac:dyDescent="0.4">
      <c r="K77" s="59"/>
      <c r="N77" s="74"/>
      <c r="O77" s="75"/>
    </row>
    <row r="78" spans="1:16" ht="23.15" customHeight="1" x14ac:dyDescent="0.4"/>
    <row r="79" spans="1:16" ht="41.6" customHeight="1" x14ac:dyDescent="0.4">
      <c r="A79" s="69" t="s">
        <v>122</v>
      </c>
      <c r="B79" s="70"/>
      <c r="C79" s="70"/>
      <c r="D79" s="70"/>
      <c r="E79" s="70"/>
      <c r="F79" s="70"/>
      <c r="G79" s="70"/>
      <c r="H79" s="70"/>
      <c r="I79" s="70"/>
      <c r="J79" s="70"/>
      <c r="K79" s="70"/>
      <c r="L79" s="70"/>
      <c r="M79" s="70"/>
    </row>
    <row r="80" spans="1:16" x14ac:dyDescent="0.4">
      <c r="A80" s="71" t="s">
        <v>123</v>
      </c>
      <c r="B80"/>
      <c r="C80"/>
      <c r="D80"/>
      <c r="E80"/>
      <c r="F80"/>
      <c r="G80"/>
      <c r="H80"/>
      <c r="I80" s="67"/>
      <c r="J80" s="67"/>
      <c r="K80" s="67"/>
      <c r="L80" s="67"/>
      <c r="M80" s="67"/>
    </row>
    <row r="82" spans="1:1" x14ac:dyDescent="0.4">
      <c r="A82" s="54" t="s">
        <v>63</v>
      </c>
    </row>
    <row r="83" spans="1:1" x14ac:dyDescent="0.4">
      <c r="A83" s="54" t="s">
        <v>119</v>
      </c>
    </row>
  </sheetData>
  <mergeCells count="2">
    <mergeCell ref="A40:M40"/>
    <mergeCell ref="A79:M7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1DA0B-E2D2-4B2F-826C-7BB7A2BFA226}">
  <dimension ref="A1:P84"/>
  <sheetViews>
    <sheetView workbookViewId="0">
      <selection activeCell="E11" sqref="E11"/>
    </sheetView>
  </sheetViews>
  <sheetFormatPr defaultRowHeight="14.6" x14ac:dyDescent="0.4"/>
  <sheetData>
    <row r="1" spans="1:16" ht="20.6" x14ac:dyDescent="0.55000000000000004">
      <c r="A1" s="53" t="s">
        <v>125</v>
      </c>
      <c r="B1" s="54"/>
      <c r="C1" s="54"/>
      <c r="D1" s="54"/>
      <c r="E1" s="54"/>
      <c r="F1" s="54"/>
      <c r="G1" s="54"/>
      <c r="H1" s="54"/>
      <c r="I1" s="54"/>
      <c r="J1" s="54"/>
      <c r="K1" s="54"/>
      <c r="L1" s="54"/>
      <c r="M1" s="54"/>
      <c r="N1" s="54"/>
      <c r="O1" s="54"/>
      <c r="P1" s="54"/>
    </row>
    <row r="2" spans="1:16" ht="18.45" x14ac:dyDescent="0.5">
      <c r="A2" s="55"/>
      <c r="B2" s="54"/>
      <c r="C2" s="54"/>
      <c r="D2" s="54"/>
      <c r="E2" s="54"/>
      <c r="F2" s="54"/>
      <c r="G2" s="54"/>
      <c r="H2" s="54"/>
      <c r="I2" s="54"/>
      <c r="J2" s="54"/>
      <c r="K2" s="54"/>
      <c r="L2" s="54"/>
      <c r="M2" s="54"/>
      <c r="N2" s="54"/>
      <c r="O2" s="54"/>
      <c r="P2" s="54"/>
    </row>
    <row r="3" spans="1:16" ht="18.45" x14ac:dyDescent="0.5">
      <c r="A3" s="56"/>
      <c r="B3" s="54"/>
      <c r="C3" s="54"/>
      <c r="D3" s="54"/>
      <c r="E3" s="54"/>
      <c r="F3" s="54"/>
      <c r="G3" s="55" t="s">
        <v>121</v>
      </c>
      <c r="H3" s="54"/>
      <c r="I3" s="54"/>
      <c r="J3" s="54"/>
      <c r="K3" s="54"/>
      <c r="L3" s="54"/>
      <c r="M3" s="54"/>
      <c r="N3" s="54"/>
      <c r="O3" s="54"/>
      <c r="P3" s="54"/>
    </row>
    <row r="4" spans="1:16" ht="22.3" x14ac:dyDescent="0.4">
      <c r="A4" s="57" t="s">
        <v>57</v>
      </c>
      <c r="B4" s="58">
        <v>0.5</v>
      </c>
      <c r="C4" s="58">
        <v>0.75</v>
      </c>
      <c r="D4" s="58">
        <v>1</v>
      </c>
      <c r="E4" s="58">
        <v>1.25</v>
      </c>
      <c r="F4" s="58">
        <v>1.3</v>
      </c>
      <c r="G4" s="58">
        <v>1.33</v>
      </c>
      <c r="H4" s="58">
        <v>1.35</v>
      </c>
      <c r="I4" s="58">
        <v>1.38</v>
      </c>
      <c r="J4" s="58">
        <v>1.5</v>
      </c>
      <c r="K4" s="58">
        <v>1.75</v>
      </c>
      <c r="L4" s="58">
        <v>1.8</v>
      </c>
      <c r="M4" s="58">
        <v>1.85</v>
      </c>
      <c r="N4" s="54"/>
      <c r="O4" s="54"/>
      <c r="P4" s="54"/>
    </row>
    <row r="5" spans="1:16" x14ac:dyDescent="0.4">
      <c r="A5" s="59">
        <v>1</v>
      </c>
      <c r="B5" s="60">
        <f t="shared" ref="B5:C18" si="0">$D5*B$4</f>
        <v>9405</v>
      </c>
      <c r="C5" s="60">
        <f t="shared" si="0"/>
        <v>14107.5</v>
      </c>
      <c r="D5" s="61">
        <v>18810</v>
      </c>
      <c r="E5" s="60">
        <f t="shared" ref="E5:M18" si="1">$D5*E$4</f>
        <v>23512.5</v>
      </c>
      <c r="F5" s="60">
        <f t="shared" si="1"/>
        <v>24453</v>
      </c>
      <c r="G5" s="60">
        <f t="shared" si="1"/>
        <v>25017.300000000003</v>
      </c>
      <c r="H5" s="60">
        <f t="shared" si="1"/>
        <v>25393.5</v>
      </c>
      <c r="I5" s="60">
        <f t="shared" si="1"/>
        <v>25957.8</v>
      </c>
      <c r="J5" s="60">
        <f t="shared" si="1"/>
        <v>28215</v>
      </c>
      <c r="K5" s="60">
        <f t="shared" si="1"/>
        <v>32917.5</v>
      </c>
      <c r="L5" s="60">
        <f t="shared" si="1"/>
        <v>33858</v>
      </c>
      <c r="M5" s="60">
        <f t="shared" si="1"/>
        <v>34798.5</v>
      </c>
      <c r="N5" s="54"/>
      <c r="O5" s="54"/>
      <c r="P5" s="54"/>
    </row>
    <row r="6" spans="1:16" x14ac:dyDescent="0.4">
      <c r="A6" s="59">
        <f t="shared" ref="A6:A12" si="2">A5+1</f>
        <v>2</v>
      </c>
      <c r="B6" s="60">
        <f t="shared" si="0"/>
        <v>12770</v>
      </c>
      <c r="C6" s="60">
        <f t="shared" si="0"/>
        <v>19155</v>
      </c>
      <c r="D6" s="61">
        <v>25540</v>
      </c>
      <c r="E6" s="60">
        <f t="shared" si="1"/>
        <v>31925</v>
      </c>
      <c r="F6" s="60">
        <f t="shared" si="1"/>
        <v>33202</v>
      </c>
      <c r="G6" s="60">
        <f t="shared" si="1"/>
        <v>33968.200000000004</v>
      </c>
      <c r="H6" s="60">
        <f t="shared" si="1"/>
        <v>34479</v>
      </c>
      <c r="I6" s="60">
        <f t="shared" si="1"/>
        <v>35245.199999999997</v>
      </c>
      <c r="J6" s="60">
        <f t="shared" si="1"/>
        <v>38310</v>
      </c>
      <c r="K6" s="60">
        <f t="shared" si="1"/>
        <v>44695</v>
      </c>
      <c r="L6" s="60">
        <f t="shared" si="1"/>
        <v>45972</v>
      </c>
      <c r="M6" s="60">
        <f t="shared" si="1"/>
        <v>47249</v>
      </c>
      <c r="N6" s="54"/>
      <c r="O6" s="54"/>
      <c r="P6" s="54"/>
    </row>
    <row r="7" spans="1:16" x14ac:dyDescent="0.4">
      <c r="A7" s="78">
        <f t="shared" si="2"/>
        <v>3</v>
      </c>
      <c r="B7" s="79">
        <f t="shared" si="0"/>
        <v>16135</v>
      </c>
      <c r="C7" s="79">
        <f t="shared" si="0"/>
        <v>24202.5</v>
      </c>
      <c r="D7" s="80">
        <v>32270</v>
      </c>
      <c r="E7" s="79">
        <f t="shared" si="1"/>
        <v>40337.5</v>
      </c>
      <c r="F7" s="79">
        <f t="shared" si="1"/>
        <v>41951</v>
      </c>
      <c r="G7" s="79">
        <f t="shared" si="1"/>
        <v>42919.100000000006</v>
      </c>
      <c r="H7" s="79">
        <f t="shared" si="1"/>
        <v>43564.5</v>
      </c>
      <c r="I7" s="79">
        <f t="shared" si="1"/>
        <v>44532.6</v>
      </c>
      <c r="J7" s="79">
        <f t="shared" si="1"/>
        <v>48405</v>
      </c>
      <c r="K7" s="79">
        <f t="shared" si="1"/>
        <v>56472.5</v>
      </c>
      <c r="L7" s="79">
        <f t="shared" si="1"/>
        <v>58086</v>
      </c>
      <c r="M7" s="79">
        <f t="shared" si="1"/>
        <v>59699.5</v>
      </c>
      <c r="N7" s="54"/>
      <c r="O7" s="54"/>
      <c r="P7" s="54"/>
    </row>
    <row r="8" spans="1:16" x14ac:dyDescent="0.4">
      <c r="A8" s="59">
        <f t="shared" si="2"/>
        <v>4</v>
      </c>
      <c r="B8" s="60">
        <f t="shared" si="0"/>
        <v>19500</v>
      </c>
      <c r="C8" s="60">
        <f t="shared" si="0"/>
        <v>29250</v>
      </c>
      <c r="D8" s="61">
        <v>39000</v>
      </c>
      <c r="E8" s="60">
        <f t="shared" si="1"/>
        <v>48750</v>
      </c>
      <c r="F8" s="60">
        <f t="shared" si="1"/>
        <v>50700</v>
      </c>
      <c r="G8" s="60">
        <f t="shared" si="1"/>
        <v>51870</v>
      </c>
      <c r="H8" s="60">
        <f t="shared" si="1"/>
        <v>52650</v>
      </c>
      <c r="I8" s="60">
        <f t="shared" si="1"/>
        <v>53819.999999999993</v>
      </c>
      <c r="J8" s="60">
        <f t="shared" si="1"/>
        <v>58500</v>
      </c>
      <c r="K8" s="60">
        <f t="shared" si="1"/>
        <v>68250</v>
      </c>
      <c r="L8" s="60">
        <f t="shared" si="1"/>
        <v>70200</v>
      </c>
      <c r="M8" s="60">
        <f t="shared" si="1"/>
        <v>72150</v>
      </c>
      <c r="N8" s="54"/>
      <c r="O8" s="54"/>
      <c r="P8" s="54"/>
    </row>
    <row r="9" spans="1:16" x14ac:dyDescent="0.4">
      <c r="A9" s="59">
        <f t="shared" si="2"/>
        <v>5</v>
      </c>
      <c r="B9" s="60">
        <f t="shared" si="0"/>
        <v>22865</v>
      </c>
      <c r="C9" s="60">
        <f t="shared" si="0"/>
        <v>34297.5</v>
      </c>
      <c r="D9" s="61">
        <v>45730</v>
      </c>
      <c r="E9" s="60">
        <f t="shared" si="1"/>
        <v>57162.5</v>
      </c>
      <c r="F9" s="60">
        <f t="shared" si="1"/>
        <v>59449</v>
      </c>
      <c r="G9" s="60">
        <f t="shared" si="1"/>
        <v>60820.9</v>
      </c>
      <c r="H9" s="60">
        <f t="shared" si="1"/>
        <v>61735.500000000007</v>
      </c>
      <c r="I9" s="60">
        <f t="shared" si="1"/>
        <v>63107.399999999994</v>
      </c>
      <c r="J9" s="60">
        <f t="shared" si="1"/>
        <v>68595</v>
      </c>
      <c r="K9" s="60">
        <f t="shared" si="1"/>
        <v>80027.5</v>
      </c>
      <c r="L9" s="60">
        <f t="shared" si="1"/>
        <v>82314</v>
      </c>
      <c r="M9" s="60">
        <f t="shared" si="1"/>
        <v>84600.5</v>
      </c>
      <c r="N9" s="54"/>
      <c r="O9" s="54"/>
      <c r="P9" s="54"/>
    </row>
    <row r="10" spans="1:16" x14ac:dyDescent="0.4">
      <c r="A10" s="59">
        <f t="shared" si="2"/>
        <v>6</v>
      </c>
      <c r="B10" s="60">
        <f t="shared" si="0"/>
        <v>26230</v>
      </c>
      <c r="C10" s="60">
        <f t="shared" si="0"/>
        <v>39345</v>
      </c>
      <c r="D10" s="61">
        <v>52460</v>
      </c>
      <c r="E10" s="60">
        <f t="shared" si="1"/>
        <v>65575</v>
      </c>
      <c r="F10" s="60">
        <f t="shared" si="1"/>
        <v>68198</v>
      </c>
      <c r="G10" s="60">
        <f t="shared" si="1"/>
        <v>69771.8</v>
      </c>
      <c r="H10" s="60">
        <f t="shared" si="1"/>
        <v>70821</v>
      </c>
      <c r="I10" s="60">
        <f t="shared" si="1"/>
        <v>72394.799999999988</v>
      </c>
      <c r="J10" s="60">
        <f t="shared" si="1"/>
        <v>78690</v>
      </c>
      <c r="K10" s="60">
        <f t="shared" si="1"/>
        <v>91805</v>
      </c>
      <c r="L10" s="60">
        <f t="shared" si="1"/>
        <v>94428</v>
      </c>
      <c r="M10" s="60">
        <f t="shared" si="1"/>
        <v>97051</v>
      </c>
      <c r="N10" s="54"/>
      <c r="O10" s="54"/>
      <c r="P10" s="54"/>
    </row>
    <row r="11" spans="1:16" x14ac:dyDescent="0.4">
      <c r="A11" s="59">
        <f t="shared" si="2"/>
        <v>7</v>
      </c>
      <c r="B11" s="60">
        <f t="shared" si="0"/>
        <v>29595</v>
      </c>
      <c r="C11" s="60">
        <f t="shared" si="0"/>
        <v>44392.5</v>
      </c>
      <c r="D11" s="61">
        <v>59190</v>
      </c>
      <c r="E11" s="60">
        <f t="shared" si="1"/>
        <v>73987.5</v>
      </c>
      <c r="F11" s="60">
        <f t="shared" si="1"/>
        <v>76947</v>
      </c>
      <c r="G11" s="60">
        <f t="shared" si="1"/>
        <v>78722.7</v>
      </c>
      <c r="H11" s="60">
        <f t="shared" si="1"/>
        <v>79906.5</v>
      </c>
      <c r="I11" s="60">
        <f t="shared" si="1"/>
        <v>81682.2</v>
      </c>
      <c r="J11" s="60">
        <f t="shared" si="1"/>
        <v>88785</v>
      </c>
      <c r="K11" s="60">
        <f t="shared" si="1"/>
        <v>103582.5</v>
      </c>
      <c r="L11" s="60">
        <f t="shared" si="1"/>
        <v>106542</v>
      </c>
      <c r="M11" s="60">
        <f t="shared" si="1"/>
        <v>109501.5</v>
      </c>
      <c r="N11" s="54"/>
      <c r="O11" s="54"/>
      <c r="P11" s="54"/>
    </row>
    <row r="12" spans="1:16" x14ac:dyDescent="0.4">
      <c r="A12" s="59">
        <f t="shared" si="2"/>
        <v>8</v>
      </c>
      <c r="B12" s="60">
        <f t="shared" si="0"/>
        <v>32960</v>
      </c>
      <c r="C12" s="60">
        <f t="shared" si="0"/>
        <v>49440</v>
      </c>
      <c r="D12" s="61">
        <v>65920</v>
      </c>
      <c r="E12" s="60">
        <f t="shared" si="1"/>
        <v>82400</v>
      </c>
      <c r="F12" s="60">
        <f t="shared" si="1"/>
        <v>85696</v>
      </c>
      <c r="G12" s="60">
        <f t="shared" si="1"/>
        <v>87673.600000000006</v>
      </c>
      <c r="H12" s="60">
        <f t="shared" si="1"/>
        <v>88992</v>
      </c>
      <c r="I12" s="60">
        <f t="shared" si="1"/>
        <v>90969.599999999991</v>
      </c>
      <c r="J12" s="60">
        <f t="shared" si="1"/>
        <v>98880</v>
      </c>
      <c r="K12" s="60">
        <f t="shared" si="1"/>
        <v>115360</v>
      </c>
      <c r="L12" s="60">
        <f t="shared" si="1"/>
        <v>118656</v>
      </c>
      <c r="M12" s="60">
        <f t="shared" si="1"/>
        <v>121952</v>
      </c>
      <c r="N12" s="54"/>
      <c r="O12" s="54"/>
      <c r="P12" s="54"/>
    </row>
    <row r="13" spans="1:16" x14ac:dyDescent="0.4">
      <c r="A13" s="59">
        <v>9</v>
      </c>
      <c r="B13" s="60">
        <f t="shared" si="0"/>
        <v>36325</v>
      </c>
      <c r="C13" s="60">
        <f t="shared" si="0"/>
        <v>54487.5</v>
      </c>
      <c r="D13" s="62">
        <v>72650</v>
      </c>
      <c r="E13" s="60">
        <f t="shared" si="1"/>
        <v>90812.5</v>
      </c>
      <c r="F13" s="60">
        <f t="shared" si="1"/>
        <v>94445</v>
      </c>
      <c r="G13" s="60">
        <f t="shared" si="1"/>
        <v>96624.5</v>
      </c>
      <c r="H13" s="60">
        <f t="shared" si="1"/>
        <v>98077.5</v>
      </c>
      <c r="I13" s="60">
        <f t="shared" si="1"/>
        <v>100256.99999999999</v>
      </c>
      <c r="J13" s="60">
        <f t="shared" si="1"/>
        <v>108975</v>
      </c>
      <c r="K13" s="60">
        <f t="shared" si="1"/>
        <v>127137.5</v>
      </c>
      <c r="L13" s="60">
        <f t="shared" si="1"/>
        <v>130770</v>
      </c>
      <c r="M13" s="60">
        <f t="shared" si="1"/>
        <v>134402.5</v>
      </c>
      <c r="N13" s="54"/>
      <c r="O13" s="54"/>
      <c r="P13" s="54"/>
    </row>
    <row r="14" spans="1:16" x14ac:dyDescent="0.4">
      <c r="A14" s="59">
        <v>10</v>
      </c>
      <c r="B14" s="60">
        <f t="shared" si="0"/>
        <v>39690</v>
      </c>
      <c r="C14" s="60">
        <f t="shared" si="0"/>
        <v>59535</v>
      </c>
      <c r="D14" s="62">
        <v>79380</v>
      </c>
      <c r="E14" s="60">
        <f t="shared" si="1"/>
        <v>99225</v>
      </c>
      <c r="F14" s="60">
        <f t="shared" si="1"/>
        <v>103194</v>
      </c>
      <c r="G14" s="60">
        <f t="shared" si="1"/>
        <v>105575.40000000001</v>
      </c>
      <c r="H14" s="60">
        <f t="shared" si="1"/>
        <v>107163</v>
      </c>
      <c r="I14" s="60">
        <f t="shared" si="1"/>
        <v>109544.4</v>
      </c>
      <c r="J14" s="60">
        <f t="shared" si="1"/>
        <v>119070</v>
      </c>
      <c r="K14" s="60">
        <f t="shared" si="1"/>
        <v>138915</v>
      </c>
      <c r="L14" s="60">
        <f t="shared" si="1"/>
        <v>142884</v>
      </c>
      <c r="M14" s="60">
        <f t="shared" si="1"/>
        <v>146853</v>
      </c>
      <c r="N14" s="54"/>
      <c r="O14" s="54"/>
      <c r="P14" s="54"/>
    </row>
    <row r="15" spans="1:16" x14ac:dyDescent="0.4">
      <c r="A15" s="59">
        <v>11</v>
      </c>
      <c r="B15" s="60">
        <f t="shared" si="0"/>
        <v>43055</v>
      </c>
      <c r="C15" s="60">
        <f t="shared" si="0"/>
        <v>64582.5</v>
      </c>
      <c r="D15" s="62">
        <v>86110</v>
      </c>
      <c r="E15" s="60">
        <f t="shared" si="1"/>
        <v>107637.5</v>
      </c>
      <c r="F15" s="60">
        <f t="shared" si="1"/>
        <v>111943</v>
      </c>
      <c r="G15" s="60">
        <f t="shared" si="1"/>
        <v>114526.3</v>
      </c>
      <c r="H15" s="60">
        <f t="shared" si="1"/>
        <v>116248.50000000001</v>
      </c>
      <c r="I15" s="60">
        <f t="shared" si="1"/>
        <v>118831.79999999999</v>
      </c>
      <c r="J15" s="60">
        <f t="shared" si="1"/>
        <v>129165</v>
      </c>
      <c r="K15" s="60">
        <f t="shared" si="1"/>
        <v>150692.5</v>
      </c>
      <c r="L15" s="60">
        <f t="shared" si="1"/>
        <v>154998</v>
      </c>
      <c r="M15" s="60">
        <f t="shared" si="1"/>
        <v>159303.5</v>
      </c>
      <c r="N15" s="54"/>
      <c r="O15" s="54"/>
      <c r="P15" s="54"/>
    </row>
    <row r="16" spans="1:16" x14ac:dyDescent="0.4">
      <c r="A16" s="59">
        <v>12</v>
      </c>
      <c r="B16" s="60">
        <f t="shared" si="0"/>
        <v>46420</v>
      </c>
      <c r="C16" s="60">
        <f t="shared" si="0"/>
        <v>69630</v>
      </c>
      <c r="D16" s="62">
        <v>92840</v>
      </c>
      <c r="E16" s="60">
        <f t="shared" si="1"/>
        <v>116050</v>
      </c>
      <c r="F16" s="60">
        <f t="shared" si="1"/>
        <v>120692</v>
      </c>
      <c r="G16" s="60">
        <f t="shared" si="1"/>
        <v>123477.20000000001</v>
      </c>
      <c r="H16" s="60">
        <f t="shared" si="1"/>
        <v>125334.00000000001</v>
      </c>
      <c r="I16" s="60">
        <f t="shared" si="1"/>
        <v>128119.2</v>
      </c>
      <c r="J16" s="60">
        <f t="shared" si="1"/>
        <v>139260</v>
      </c>
      <c r="K16" s="60">
        <f t="shared" si="1"/>
        <v>162470</v>
      </c>
      <c r="L16" s="60">
        <f t="shared" si="1"/>
        <v>167112</v>
      </c>
      <c r="M16" s="60">
        <f t="shared" si="1"/>
        <v>171754</v>
      </c>
      <c r="N16" s="54"/>
      <c r="O16" s="54"/>
      <c r="P16" s="54"/>
    </row>
    <row r="17" spans="1:16" x14ac:dyDescent="0.4">
      <c r="A17" s="59">
        <v>13</v>
      </c>
      <c r="B17" s="60">
        <f t="shared" si="0"/>
        <v>49785</v>
      </c>
      <c r="C17" s="60">
        <f t="shared" si="0"/>
        <v>74677.5</v>
      </c>
      <c r="D17" s="62">
        <v>99570</v>
      </c>
      <c r="E17" s="60">
        <f t="shared" si="1"/>
        <v>124462.5</v>
      </c>
      <c r="F17" s="60">
        <f t="shared" si="1"/>
        <v>129441</v>
      </c>
      <c r="G17" s="60">
        <f t="shared" si="1"/>
        <v>132428.1</v>
      </c>
      <c r="H17" s="60">
        <f t="shared" si="1"/>
        <v>134419.5</v>
      </c>
      <c r="I17" s="60">
        <f t="shared" si="1"/>
        <v>137406.59999999998</v>
      </c>
      <c r="J17" s="60">
        <f t="shared" si="1"/>
        <v>149355</v>
      </c>
      <c r="K17" s="60">
        <f t="shared" si="1"/>
        <v>174247.5</v>
      </c>
      <c r="L17" s="60">
        <f t="shared" si="1"/>
        <v>179226</v>
      </c>
      <c r="M17" s="60">
        <f t="shared" si="1"/>
        <v>184204.5</v>
      </c>
      <c r="N17" s="54"/>
      <c r="O17" s="54"/>
      <c r="P17" s="54"/>
    </row>
    <row r="18" spans="1:16" x14ac:dyDescent="0.4">
      <c r="A18" s="59">
        <v>14</v>
      </c>
      <c r="B18" s="63">
        <f t="shared" si="0"/>
        <v>53150</v>
      </c>
      <c r="C18" s="63">
        <f t="shared" si="0"/>
        <v>79725</v>
      </c>
      <c r="D18" s="64">
        <v>106300</v>
      </c>
      <c r="E18" s="63">
        <f t="shared" si="1"/>
        <v>132875</v>
      </c>
      <c r="F18" s="63">
        <f t="shared" si="1"/>
        <v>138190</v>
      </c>
      <c r="G18" s="63">
        <f t="shared" si="1"/>
        <v>141379</v>
      </c>
      <c r="H18" s="63">
        <f t="shared" si="1"/>
        <v>143505</v>
      </c>
      <c r="I18" s="63">
        <f t="shared" si="1"/>
        <v>146694</v>
      </c>
      <c r="J18" s="63">
        <f t="shared" si="1"/>
        <v>159450</v>
      </c>
      <c r="K18" s="63">
        <f t="shared" si="1"/>
        <v>186025</v>
      </c>
      <c r="L18" s="63">
        <f t="shared" si="1"/>
        <v>191340</v>
      </c>
      <c r="M18" s="63">
        <f t="shared" si="1"/>
        <v>196655</v>
      </c>
      <c r="N18" s="54"/>
      <c r="O18" s="54"/>
      <c r="P18" s="54"/>
    </row>
    <row r="19" spans="1:16" x14ac:dyDescent="0.4">
      <c r="A19" s="59"/>
      <c r="B19" s="65"/>
      <c r="C19" s="65"/>
      <c r="D19" s="66"/>
      <c r="E19" s="65"/>
      <c r="F19" s="65"/>
      <c r="G19" s="65"/>
      <c r="H19" s="65"/>
      <c r="I19" s="65"/>
      <c r="J19" s="65"/>
      <c r="K19" s="65"/>
      <c r="L19" s="65"/>
      <c r="M19" s="65"/>
      <c r="N19" s="54"/>
      <c r="O19" s="54"/>
      <c r="P19" s="54"/>
    </row>
    <row r="20" spans="1:16" x14ac:dyDescent="0.4">
      <c r="A20" s="59"/>
      <c r="B20" s="67"/>
      <c r="C20" s="67"/>
      <c r="D20" s="67"/>
      <c r="E20" s="68"/>
      <c r="F20" s="67"/>
      <c r="G20" s="67"/>
      <c r="H20" s="67"/>
      <c r="I20" s="67"/>
      <c r="J20" s="67"/>
      <c r="K20" s="67"/>
      <c r="L20" s="67"/>
      <c r="M20" s="67"/>
      <c r="N20" s="67"/>
      <c r="O20" s="54"/>
      <c r="P20" s="54"/>
    </row>
    <row r="21" spans="1:16" x14ac:dyDescent="0.4">
      <c r="A21" s="59"/>
      <c r="B21" s="67"/>
      <c r="C21" s="67"/>
      <c r="D21" s="67"/>
      <c r="E21" s="68"/>
      <c r="F21" s="67"/>
      <c r="G21" s="67"/>
      <c r="H21" s="67"/>
      <c r="I21" s="67"/>
      <c r="J21" s="67"/>
      <c r="K21" s="67"/>
      <c r="L21" s="67"/>
      <c r="M21" s="67"/>
      <c r="N21" s="67"/>
      <c r="O21" s="54"/>
      <c r="P21" s="54"/>
    </row>
    <row r="22" spans="1:16" ht="22.3" x14ac:dyDescent="0.4">
      <c r="A22" s="57" t="s">
        <v>57</v>
      </c>
      <c r="B22" s="58">
        <v>2</v>
      </c>
      <c r="C22" s="58">
        <v>2.25</v>
      </c>
      <c r="D22" s="58">
        <v>2.5</v>
      </c>
      <c r="E22" s="58">
        <v>2.75</v>
      </c>
      <c r="F22" s="58">
        <v>3</v>
      </c>
      <c r="G22" s="58">
        <v>3.25</v>
      </c>
      <c r="H22" s="58">
        <v>3.5</v>
      </c>
      <c r="I22" s="58">
        <v>3.75</v>
      </c>
      <c r="J22" s="58">
        <v>4</v>
      </c>
      <c r="K22" s="58">
        <v>5</v>
      </c>
      <c r="L22" s="58">
        <v>6</v>
      </c>
      <c r="M22" s="58">
        <v>7</v>
      </c>
      <c r="N22" s="67"/>
      <c r="O22" s="67"/>
      <c r="P22" s="67"/>
    </row>
    <row r="23" spans="1:16" x14ac:dyDescent="0.4">
      <c r="A23" s="59">
        <v>1</v>
      </c>
      <c r="B23" s="60">
        <f t="shared" ref="B23:M36" si="3">$D5*B$22</f>
        <v>37620</v>
      </c>
      <c r="C23" s="60">
        <f t="shared" si="3"/>
        <v>42322.5</v>
      </c>
      <c r="D23" s="60">
        <f t="shared" si="3"/>
        <v>47025</v>
      </c>
      <c r="E23" s="60">
        <f t="shared" si="3"/>
        <v>51727.5</v>
      </c>
      <c r="F23" s="60">
        <f t="shared" si="3"/>
        <v>56430</v>
      </c>
      <c r="G23" s="60">
        <f t="shared" si="3"/>
        <v>61132.5</v>
      </c>
      <c r="H23" s="60">
        <f t="shared" si="3"/>
        <v>65835</v>
      </c>
      <c r="I23" s="60">
        <f t="shared" si="3"/>
        <v>70537.5</v>
      </c>
      <c r="J23" s="60">
        <f t="shared" si="3"/>
        <v>75240</v>
      </c>
      <c r="K23" s="60">
        <f t="shared" si="3"/>
        <v>94050</v>
      </c>
      <c r="L23" s="60">
        <f t="shared" si="3"/>
        <v>112860</v>
      </c>
      <c r="M23" s="60">
        <f t="shared" si="3"/>
        <v>131670</v>
      </c>
      <c r="N23" s="67"/>
      <c r="O23" s="67"/>
      <c r="P23" s="67"/>
    </row>
    <row r="24" spans="1:16" x14ac:dyDescent="0.4">
      <c r="A24" s="59">
        <f t="shared" ref="A24:A30" si="4">A23+1</f>
        <v>2</v>
      </c>
      <c r="B24" s="60">
        <f t="shared" si="3"/>
        <v>51080</v>
      </c>
      <c r="C24" s="60">
        <f t="shared" si="3"/>
        <v>57465</v>
      </c>
      <c r="D24" s="60">
        <f t="shared" si="3"/>
        <v>63850</v>
      </c>
      <c r="E24" s="60">
        <f t="shared" si="3"/>
        <v>70235</v>
      </c>
      <c r="F24" s="60">
        <f t="shared" si="3"/>
        <v>76620</v>
      </c>
      <c r="G24" s="60">
        <f t="shared" si="3"/>
        <v>83005</v>
      </c>
      <c r="H24" s="60">
        <f t="shared" si="3"/>
        <v>89390</v>
      </c>
      <c r="I24" s="60">
        <f t="shared" si="3"/>
        <v>95775</v>
      </c>
      <c r="J24" s="60">
        <f t="shared" si="3"/>
        <v>102160</v>
      </c>
      <c r="K24" s="60">
        <f t="shared" si="3"/>
        <v>127700</v>
      </c>
      <c r="L24" s="60">
        <f t="shared" si="3"/>
        <v>153240</v>
      </c>
      <c r="M24" s="60">
        <f t="shared" si="3"/>
        <v>178780</v>
      </c>
      <c r="N24" s="67"/>
      <c r="O24" s="67"/>
      <c r="P24" s="67"/>
    </row>
    <row r="25" spans="1:16" x14ac:dyDescent="0.4">
      <c r="A25" s="78">
        <f t="shared" si="4"/>
        <v>3</v>
      </c>
      <c r="B25" s="79">
        <f t="shared" si="3"/>
        <v>64540</v>
      </c>
      <c r="C25" s="79">
        <f t="shared" si="3"/>
        <v>72607.5</v>
      </c>
      <c r="D25" s="79">
        <f t="shared" si="3"/>
        <v>80675</v>
      </c>
      <c r="E25" s="79">
        <f t="shared" si="3"/>
        <v>88742.5</v>
      </c>
      <c r="F25" s="79">
        <f t="shared" si="3"/>
        <v>96810</v>
      </c>
      <c r="G25" s="79">
        <f t="shared" si="3"/>
        <v>104877.5</v>
      </c>
      <c r="H25" s="79">
        <f t="shared" si="3"/>
        <v>112945</v>
      </c>
      <c r="I25" s="79">
        <f t="shared" si="3"/>
        <v>121012.5</v>
      </c>
      <c r="J25" s="79">
        <f t="shared" si="3"/>
        <v>129080</v>
      </c>
      <c r="K25" s="79">
        <f t="shared" si="3"/>
        <v>161350</v>
      </c>
      <c r="L25" s="79">
        <f t="shared" si="3"/>
        <v>193620</v>
      </c>
      <c r="M25" s="79">
        <f t="shared" si="3"/>
        <v>225890</v>
      </c>
      <c r="N25" s="67"/>
      <c r="O25" s="67"/>
      <c r="P25" s="67"/>
    </row>
    <row r="26" spans="1:16" x14ac:dyDescent="0.4">
      <c r="A26" s="59">
        <f t="shared" si="4"/>
        <v>4</v>
      </c>
      <c r="B26" s="60">
        <f t="shared" si="3"/>
        <v>78000</v>
      </c>
      <c r="C26" s="60">
        <f t="shared" si="3"/>
        <v>87750</v>
      </c>
      <c r="D26" s="60">
        <f t="shared" si="3"/>
        <v>97500</v>
      </c>
      <c r="E26" s="60">
        <f t="shared" si="3"/>
        <v>107250</v>
      </c>
      <c r="F26" s="60">
        <f t="shared" si="3"/>
        <v>117000</v>
      </c>
      <c r="G26" s="60">
        <f t="shared" si="3"/>
        <v>126750</v>
      </c>
      <c r="H26" s="60">
        <f t="shared" si="3"/>
        <v>136500</v>
      </c>
      <c r="I26" s="60">
        <f t="shared" si="3"/>
        <v>146250</v>
      </c>
      <c r="J26" s="60">
        <f t="shared" si="3"/>
        <v>156000</v>
      </c>
      <c r="K26" s="60">
        <f t="shared" si="3"/>
        <v>195000</v>
      </c>
      <c r="L26" s="60">
        <f t="shared" si="3"/>
        <v>234000</v>
      </c>
      <c r="M26" s="60">
        <f t="shared" si="3"/>
        <v>273000</v>
      </c>
      <c r="N26" s="67"/>
      <c r="O26" s="67"/>
      <c r="P26" s="67"/>
    </row>
    <row r="27" spans="1:16" x14ac:dyDescent="0.4">
      <c r="A27" s="59">
        <f t="shared" si="4"/>
        <v>5</v>
      </c>
      <c r="B27" s="60">
        <f t="shared" si="3"/>
        <v>91460</v>
      </c>
      <c r="C27" s="60">
        <f t="shared" si="3"/>
        <v>102892.5</v>
      </c>
      <c r="D27" s="60">
        <f t="shared" si="3"/>
        <v>114325</v>
      </c>
      <c r="E27" s="60">
        <f t="shared" si="3"/>
        <v>125757.5</v>
      </c>
      <c r="F27" s="60">
        <f t="shared" si="3"/>
        <v>137190</v>
      </c>
      <c r="G27" s="60">
        <f t="shared" si="3"/>
        <v>148622.5</v>
      </c>
      <c r="H27" s="60">
        <f t="shared" si="3"/>
        <v>160055</v>
      </c>
      <c r="I27" s="60">
        <f t="shared" si="3"/>
        <v>171487.5</v>
      </c>
      <c r="J27" s="60">
        <f t="shared" si="3"/>
        <v>182920</v>
      </c>
      <c r="K27" s="60">
        <f t="shared" si="3"/>
        <v>228650</v>
      </c>
      <c r="L27" s="60">
        <f t="shared" si="3"/>
        <v>274380</v>
      </c>
      <c r="M27" s="60">
        <f t="shared" si="3"/>
        <v>320110</v>
      </c>
      <c r="N27" s="67"/>
      <c r="O27" s="67"/>
      <c r="P27" s="67"/>
    </row>
    <row r="28" spans="1:16" x14ac:dyDescent="0.4">
      <c r="A28" s="59">
        <f t="shared" si="4"/>
        <v>6</v>
      </c>
      <c r="B28" s="60">
        <f t="shared" si="3"/>
        <v>104920</v>
      </c>
      <c r="C28" s="60">
        <f t="shared" si="3"/>
        <v>118035</v>
      </c>
      <c r="D28" s="60">
        <f t="shared" si="3"/>
        <v>131150</v>
      </c>
      <c r="E28" s="60">
        <f t="shared" si="3"/>
        <v>144265</v>
      </c>
      <c r="F28" s="60">
        <f t="shared" si="3"/>
        <v>157380</v>
      </c>
      <c r="G28" s="60">
        <f t="shared" si="3"/>
        <v>170495</v>
      </c>
      <c r="H28" s="60">
        <f t="shared" si="3"/>
        <v>183610</v>
      </c>
      <c r="I28" s="60">
        <f t="shared" si="3"/>
        <v>196725</v>
      </c>
      <c r="J28" s="60">
        <f t="shared" si="3"/>
        <v>209840</v>
      </c>
      <c r="K28" s="60">
        <f t="shared" si="3"/>
        <v>262300</v>
      </c>
      <c r="L28" s="60">
        <f t="shared" si="3"/>
        <v>314760</v>
      </c>
      <c r="M28" s="60">
        <f t="shared" si="3"/>
        <v>367220</v>
      </c>
      <c r="N28" s="67"/>
      <c r="O28" s="67"/>
      <c r="P28" s="67"/>
    </row>
    <row r="29" spans="1:16" x14ac:dyDescent="0.4">
      <c r="A29" s="59">
        <f t="shared" si="4"/>
        <v>7</v>
      </c>
      <c r="B29" s="60">
        <f t="shared" si="3"/>
        <v>118380</v>
      </c>
      <c r="C29" s="60">
        <f t="shared" si="3"/>
        <v>133177.5</v>
      </c>
      <c r="D29" s="60">
        <f t="shared" si="3"/>
        <v>147975</v>
      </c>
      <c r="E29" s="60">
        <f t="shared" si="3"/>
        <v>162772.5</v>
      </c>
      <c r="F29" s="60">
        <f t="shared" si="3"/>
        <v>177570</v>
      </c>
      <c r="G29" s="60">
        <f t="shared" si="3"/>
        <v>192367.5</v>
      </c>
      <c r="H29" s="60">
        <f t="shared" si="3"/>
        <v>207165</v>
      </c>
      <c r="I29" s="60">
        <f t="shared" si="3"/>
        <v>221962.5</v>
      </c>
      <c r="J29" s="60">
        <f t="shared" si="3"/>
        <v>236760</v>
      </c>
      <c r="K29" s="60">
        <f t="shared" si="3"/>
        <v>295950</v>
      </c>
      <c r="L29" s="60">
        <f t="shared" si="3"/>
        <v>355140</v>
      </c>
      <c r="M29" s="60">
        <f t="shared" si="3"/>
        <v>414330</v>
      </c>
      <c r="N29" s="67"/>
      <c r="O29" s="67"/>
      <c r="P29" s="67"/>
    </row>
    <row r="30" spans="1:16" x14ac:dyDescent="0.4">
      <c r="A30" s="59">
        <f t="shared" si="4"/>
        <v>8</v>
      </c>
      <c r="B30" s="60">
        <f t="shared" si="3"/>
        <v>131840</v>
      </c>
      <c r="C30" s="60">
        <f t="shared" si="3"/>
        <v>148320</v>
      </c>
      <c r="D30" s="60">
        <f t="shared" si="3"/>
        <v>164800</v>
      </c>
      <c r="E30" s="60">
        <f t="shared" si="3"/>
        <v>181280</v>
      </c>
      <c r="F30" s="60">
        <f t="shared" si="3"/>
        <v>197760</v>
      </c>
      <c r="G30" s="60">
        <f t="shared" si="3"/>
        <v>214240</v>
      </c>
      <c r="H30" s="60">
        <f t="shared" si="3"/>
        <v>230720</v>
      </c>
      <c r="I30" s="60">
        <f t="shared" si="3"/>
        <v>247200</v>
      </c>
      <c r="J30" s="60">
        <f t="shared" si="3"/>
        <v>263680</v>
      </c>
      <c r="K30" s="60">
        <f t="shared" si="3"/>
        <v>329600</v>
      </c>
      <c r="L30" s="60">
        <f t="shared" si="3"/>
        <v>395520</v>
      </c>
      <c r="M30" s="60">
        <f t="shared" si="3"/>
        <v>461440</v>
      </c>
      <c r="N30" s="67"/>
      <c r="O30" s="67"/>
      <c r="P30" s="67"/>
    </row>
    <row r="31" spans="1:16" x14ac:dyDescent="0.4">
      <c r="A31" s="59">
        <v>9</v>
      </c>
      <c r="B31" s="60">
        <f t="shared" si="3"/>
        <v>145300</v>
      </c>
      <c r="C31" s="60">
        <f t="shared" si="3"/>
        <v>163462.5</v>
      </c>
      <c r="D31" s="60">
        <f t="shared" si="3"/>
        <v>181625</v>
      </c>
      <c r="E31" s="60">
        <f t="shared" si="3"/>
        <v>199787.5</v>
      </c>
      <c r="F31" s="60">
        <f t="shared" si="3"/>
        <v>217950</v>
      </c>
      <c r="G31" s="60">
        <f t="shared" si="3"/>
        <v>236112.5</v>
      </c>
      <c r="H31" s="60">
        <f t="shared" si="3"/>
        <v>254275</v>
      </c>
      <c r="I31" s="60">
        <f t="shared" si="3"/>
        <v>272437.5</v>
      </c>
      <c r="J31" s="60">
        <f t="shared" si="3"/>
        <v>290600</v>
      </c>
      <c r="K31" s="60">
        <f t="shared" si="3"/>
        <v>363250</v>
      </c>
      <c r="L31" s="60">
        <f t="shared" si="3"/>
        <v>435900</v>
      </c>
      <c r="M31" s="60">
        <f t="shared" si="3"/>
        <v>508550</v>
      </c>
      <c r="N31" s="67"/>
      <c r="O31" s="67"/>
      <c r="P31" s="67"/>
    </row>
    <row r="32" spans="1:16" x14ac:dyDescent="0.4">
      <c r="A32" s="59">
        <v>10</v>
      </c>
      <c r="B32" s="60">
        <f t="shared" si="3"/>
        <v>158760</v>
      </c>
      <c r="C32" s="60">
        <f t="shared" si="3"/>
        <v>178605</v>
      </c>
      <c r="D32" s="60">
        <f t="shared" si="3"/>
        <v>198450</v>
      </c>
      <c r="E32" s="60">
        <f t="shared" si="3"/>
        <v>218295</v>
      </c>
      <c r="F32" s="60">
        <f t="shared" si="3"/>
        <v>238140</v>
      </c>
      <c r="G32" s="60">
        <f t="shared" si="3"/>
        <v>257985</v>
      </c>
      <c r="H32" s="60">
        <f t="shared" si="3"/>
        <v>277830</v>
      </c>
      <c r="I32" s="60">
        <f t="shared" si="3"/>
        <v>297675</v>
      </c>
      <c r="J32" s="60">
        <f t="shared" si="3"/>
        <v>317520</v>
      </c>
      <c r="K32" s="60">
        <f t="shared" si="3"/>
        <v>396900</v>
      </c>
      <c r="L32" s="60">
        <f t="shared" si="3"/>
        <v>476280</v>
      </c>
      <c r="M32" s="60">
        <f t="shared" si="3"/>
        <v>555660</v>
      </c>
      <c r="N32" s="67"/>
      <c r="O32" s="67"/>
      <c r="P32" s="67"/>
    </row>
    <row r="33" spans="1:16" x14ac:dyDescent="0.4">
      <c r="A33" s="59">
        <v>11</v>
      </c>
      <c r="B33" s="60">
        <f t="shared" si="3"/>
        <v>172220</v>
      </c>
      <c r="C33" s="60">
        <f t="shared" si="3"/>
        <v>193747.5</v>
      </c>
      <c r="D33" s="60">
        <f t="shared" si="3"/>
        <v>215275</v>
      </c>
      <c r="E33" s="60">
        <f t="shared" si="3"/>
        <v>236802.5</v>
      </c>
      <c r="F33" s="60">
        <f t="shared" si="3"/>
        <v>258330</v>
      </c>
      <c r="G33" s="60">
        <f t="shared" si="3"/>
        <v>279857.5</v>
      </c>
      <c r="H33" s="60">
        <f t="shared" si="3"/>
        <v>301385</v>
      </c>
      <c r="I33" s="60">
        <f t="shared" si="3"/>
        <v>322912.5</v>
      </c>
      <c r="J33" s="60">
        <f t="shared" si="3"/>
        <v>344440</v>
      </c>
      <c r="K33" s="60">
        <f t="shared" si="3"/>
        <v>430550</v>
      </c>
      <c r="L33" s="60">
        <f t="shared" si="3"/>
        <v>516660</v>
      </c>
      <c r="M33" s="60">
        <f t="shared" si="3"/>
        <v>602770</v>
      </c>
      <c r="N33" s="67"/>
      <c r="O33" s="67"/>
      <c r="P33" s="67"/>
    </row>
    <row r="34" spans="1:16" x14ac:dyDescent="0.4">
      <c r="A34" s="59">
        <v>12</v>
      </c>
      <c r="B34" s="60">
        <f t="shared" si="3"/>
        <v>185680</v>
      </c>
      <c r="C34" s="60">
        <f t="shared" si="3"/>
        <v>208890</v>
      </c>
      <c r="D34" s="60">
        <f t="shared" si="3"/>
        <v>232100</v>
      </c>
      <c r="E34" s="60">
        <f t="shared" si="3"/>
        <v>255310</v>
      </c>
      <c r="F34" s="60">
        <f t="shared" si="3"/>
        <v>278520</v>
      </c>
      <c r="G34" s="60">
        <f t="shared" si="3"/>
        <v>301730</v>
      </c>
      <c r="H34" s="60">
        <f t="shared" si="3"/>
        <v>324940</v>
      </c>
      <c r="I34" s="60">
        <f t="shared" si="3"/>
        <v>348150</v>
      </c>
      <c r="J34" s="60">
        <f t="shared" si="3"/>
        <v>371360</v>
      </c>
      <c r="K34" s="60">
        <f t="shared" si="3"/>
        <v>464200</v>
      </c>
      <c r="L34" s="60">
        <f t="shared" si="3"/>
        <v>557040</v>
      </c>
      <c r="M34" s="60">
        <f t="shared" si="3"/>
        <v>649880</v>
      </c>
      <c r="N34" s="67"/>
      <c r="O34" s="67"/>
      <c r="P34" s="67"/>
    </row>
    <row r="35" spans="1:16" x14ac:dyDescent="0.4">
      <c r="A35" s="59">
        <v>13</v>
      </c>
      <c r="B35" s="60">
        <f t="shared" si="3"/>
        <v>199140</v>
      </c>
      <c r="C35" s="60">
        <f t="shared" si="3"/>
        <v>224032.5</v>
      </c>
      <c r="D35" s="60">
        <f t="shared" si="3"/>
        <v>248925</v>
      </c>
      <c r="E35" s="60">
        <f t="shared" si="3"/>
        <v>273817.5</v>
      </c>
      <c r="F35" s="60">
        <f t="shared" si="3"/>
        <v>298710</v>
      </c>
      <c r="G35" s="60">
        <f t="shared" si="3"/>
        <v>323602.5</v>
      </c>
      <c r="H35" s="60">
        <f t="shared" si="3"/>
        <v>348495</v>
      </c>
      <c r="I35" s="60">
        <f t="shared" si="3"/>
        <v>373387.5</v>
      </c>
      <c r="J35" s="60">
        <f t="shared" si="3"/>
        <v>398280</v>
      </c>
      <c r="K35" s="60">
        <f t="shared" si="3"/>
        <v>497850</v>
      </c>
      <c r="L35" s="60">
        <f t="shared" si="3"/>
        <v>597420</v>
      </c>
      <c r="M35" s="60">
        <f t="shared" si="3"/>
        <v>696990</v>
      </c>
      <c r="N35" s="67"/>
      <c r="O35" s="67"/>
      <c r="P35" s="67"/>
    </row>
    <row r="36" spans="1:16" x14ac:dyDescent="0.4">
      <c r="A36" s="59">
        <v>14</v>
      </c>
      <c r="B36" s="63">
        <f t="shared" si="3"/>
        <v>212600</v>
      </c>
      <c r="C36" s="63">
        <f t="shared" si="3"/>
        <v>239175</v>
      </c>
      <c r="D36" s="63">
        <f t="shared" si="3"/>
        <v>265750</v>
      </c>
      <c r="E36" s="63">
        <f t="shared" si="3"/>
        <v>292325</v>
      </c>
      <c r="F36" s="63">
        <f t="shared" si="3"/>
        <v>318900</v>
      </c>
      <c r="G36" s="63">
        <f t="shared" si="3"/>
        <v>345475</v>
      </c>
      <c r="H36" s="63">
        <f t="shared" si="3"/>
        <v>372050</v>
      </c>
      <c r="I36" s="63">
        <f t="shared" si="3"/>
        <v>398625</v>
      </c>
      <c r="J36" s="63">
        <f t="shared" si="3"/>
        <v>425200</v>
      </c>
      <c r="K36" s="63">
        <f t="shared" si="3"/>
        <v>531500</v>
      </c>
      <c r="L36" s="63">
        <f t="shared" si="3"/>
        <v>637800</v>
      </c>
      <c r="M36" s="63">
        <f t="shared" si="3"/>
        <v>744100</v>
      </c>
      <c r="N36" s="67"/>
      <c r="O36" s="67"/>
      <c r="P36" s="67"/>
    </row>
    <row r="37" spans="1:16" x14ac:dyDescent="0.4">
      <c r="A37" s="59"/>
      <c r="B37" s="67"/>
      <c r="C37" s="67"/>
      <c r="D37" s="67"/>
      <c r="E37" s="67"/>
      <c r="F37" s="67"/>
      <c r="G37" s="67"/>
      <c r="H37" s="67"/>
      <c r="I37" s="67"/>
      <c r="J37" s="67"/>
      <c r="K37" s="67"/>
      <c r="L37" s="67"/>
      <c r="M37" s="67"/>
      <c r="N37" s="67"/>
      <c r="O37" s="67"/>
      <c r="P37" s="67"/>
    </row>
    <row r="38" spans="1:16" x14ac:dyDescent="0.4">
      <c r="A38" s="59"/>
      <c r="B38" s="67"/>
      <c r="C38" s="67"/>
      <c r="D38" s="67"/>
      <c r="E38" s="67"/>
      <c r="F38" s="67"/>
      <c r="G38" s="67"/>
      <c r="H38" s="67"/>
      <c r="I38" s="67"/>
      <c r="J38" s="67"/>
      <c r="K38" s="67"/>
      <c r="L38" s="67"/>
      <c r="M38" s="67"/>
      <c r="N38" s="67"/>
      <c r="O38" s="67"/>
      <c r="P38" s="67"/>
    </row>
    <row r="39" spans="1:16" x14ac:dyDescent="0.4">
      <c r="A39" s="69" t="s">
        <v>122</v>
      </c>
      <c r="B39" s="70"/>
      <c r="C39" s="70"/>
      <c r="D39" s="70"/>
      <c r="E39" s="70"/>
      <c r="F39" s="70"/>
      <c r="G39" s="70"/>
      <c r="H39" s="70"/>
      <c r="I39" s="70"/>
      <c r="J39" s="70"/>
      <c r="K39" s="70"/>
      <c r="L39" s="70"/>
      <c r="M39" s="70"/>
      <c r="N39" s="67"/>
      <c r="O39" s="67"/>
      <c r="P39" s="67"/>
    </row>
    <row r="40" spans="1:16" x14ac:dyDescent="0.4">
      <c r="A40" s="71" t="s">
        <v>123</v>
      </c>
      <c r="I40" s="67"/>
      <c r="J40" s="67"/>
      <c r="K40" s="67"/>
      <c r="L40" s="67"/>
      <c r="M40" s="67"/>
      <c r="N40" s="67"/>
      <c r="O40" s="67"/>
      <c r="P40" s="67"/>
    </row>
    <row r="41" spans="1:16" x14ac:dyDescent="0.4">
      <c r="A41" s="76"/>
      <c r="B41" s="77"/>
      <c r="C41" s="77"/>
      <c r="D41" s="77"/>
      <c r="E41" s="77"/>
      <c r="F41" s="77"/>
      <c r="G41" s="77"/>
      <c r="I41" s="67"/>
      <c r="J41" s="67"/>
      <c r="K41" s="67"/>
      <c r="L41" s="67"/>
      <c r="M41" s="67"/>
      <c r="N41" s="67"/>
      <c r="O41" s="67"/>
      <c r="P41" s="67"/>
    </row>
    <row r="42" spans="1:16" ht="20.6" x14ac:dyDescent="0.55000000000000004">
      <c r="A42" s="53" t="s">
        <v>125</v>
      </c>
      <c r="B42" s="67"/>
      <c r="C42" s="67"/>
      <c r="D42" s="67"/>
      <c r="E42" s="68"/>
      <c r="F42" s="67"/>
      <c r="G42" s="67"/>
      <c r="H42" s="67"/>
      <c r="I42" s="67"/>
      <c r="J42" s="67"/>
      <c r="K42" s="67"/>
      <c r="L42" s="67"/>
      <c r="M42" s="67"/>
      <c r="N42" s="67"/>
      <c r="O42" s="67"/>
      <c r="P42" s="67"/>
    </row>
    <row r="43" spans="1:16" ht="18.45" x14ac:dyDescent="0.5">
      <c r="A43" s="55"/>
      <c r="B43" s="67"/>
      <c r="C43" s="67"/>
      <c r="D43" s="67"/>
      <c r="E43" s="68"/>
      <c r="F43" s="67"/>
      <c r="G43" s="67"/>
      <c r="H43" s="67"/>
      <c r="I43" s="67"/>
      <c r="J43" s="67"/>
      <c r="K43" s="67"/>
      <c r="L43" s="67"/>
      <c r="M43" s="67"/>
      <c r="N43" s="67"/>
      <c r="O43" s="67"/>
      <c r="P43" s="67"/>
    </row>
    <row r="44" spans="1:16" ht="18.45" x14ac:dyDescent="0.5">
      <c r="A44" s="56"/>
      <c r="B44" s="54"/>
      <c r="C44" s="54"/>
      <c r="D44" s="54"/>
      <c r="E44" s="54"/>
      <c r="F44" s="54"/>
      <c r="G44" s="55" t="s">
        <v>126</v>
      </c>
      <c r="H44" s="54"/>
      <c r="I44" s="54"/>
      <c r="J44" s="54"/>
      <c r="K44" s="54"/>
      <c r="L44" s="72"/>
      <c r="M44" s="72"/>
      <c r="N44" s="54"/>
      <c r="O44" s="54"/>
      <c r="P44" s="54"/>
    </row>
    <row r="45" spans="1:16" ht="22.3" x14ac:dyDescent="0.4">
      <c r="A45" s="57" t="s">
        <v>57</v>
      </c>
      <c r="B45" s="58">
        <f>B4</f>
        <v>0.5</v>
      </c>
      <c r="C45" s="58">
        <f>C4</f>
        <v>0.75</v>
      </c>
      <c r="D45" s="58">
        <f>D4</f>
        <v>1</v>
      </c>
      <c r="E45" s="58">
        <f>E4</f>
        <v>1.25</v>
      </c>
      <c r="F45" s="58">
        <v>1.3</v>
      </c>
      <c r="G45" s="58">
        <v>1.33</v>
      </c>
      <c r="H45" s="58">
        <v>1.35</v>
      </c>
      <c r="I45" s="58">
        <v>1.38</v>
      </c>
      <c r="J45" s="58">
        <f>J4</f>
        <v>1.5</v>
      </c>
      <c r="K45" s="58">
        <f>K4</f>
        <v>1.75</v>
      </c>
      <c r="L45" s="58">
        <v>1.8</v>
      </c>
      <c r="M45" s="58">
        <v>1.85</v>
      </c>
      <c r="N45" s="54"/>
      <c r="O45" s="54"/>
      <c r="P45" s="54"/>
    </row>
    <row r="46" spans="1:16" x14ac:dyDescent="0.4">
      <c r="A46" s="59">
        <v>1</v>
      </c>
      <c r="B46" s="60">
        <f t="shared" ref="B46:M59" si="5">B5/12</f>
        <v>783.75</v>
      </c>
      <c r="C46" s="60">
        <f t="shared" si="5"/>
        <v>1175.625</v>
      </c>
      <c r="D46" s="61">
        <f t="shared" si="5"/>
        <v>1567.5</v>
      </c>
      <c r="E46" s="60">
        <f t="shared" si="5"/>
        <v>1959.375</v>
      </c>
      <c r="F46" s="60">
        <f t="shared" si="5"/>
        <v>2037.75</v>
      </c>
      <c r="G46" s="60">
        <f t="shared" si="5"/>
        <v>2084.7750000000001</v>
      </c>
      <c r="H46" s="60">
        <f t="shared" si="5"/>
        <v>2116.125</v>
      </c>
      <c r="I46" s="60">
        <f t="shared" si="5"/>
        <v>2163.15</v>
      </c>
      <c r="J46" s="60">
        <f t="shared" si="5"/>
        <v>2351.25</v>
      </c>
      <c r="K46" s="60">
        <f t="shared" si="5"/>
        <v>2743.125</v>
      </c>
      <c r="L46" s="60">
        <f t="shared" si="5"/>
        <v>2821.5</v>
      </c>
      <c r="M46" s="60">
        <f t="shared" si="5"/>
        <v>2899.875</v>
      </c>
      <c r="N46" s="54"/>
      <c r="O46" s="54"/>
      <c r="P46" s="54"/>
    </row>
    <row r="47" spans="1:16" x14ac:dyDescent="0.4">
      <c r="A47" s="59">
        <f t="shared" ref="A47:A53" si="6">A46+1</f>
        <v>2</v>
      </c>
      <c r="B47" s="60">
        <f t="shared" si="5"/>
        <v>1064.1666666666667</v>
      </c>
      <c r="C47" s="60">
        <f t="shared" si="5"/>
        <v>1596.25</v>
      </c>
      <c r="D47" s="61">
        <f t="shared" si="5"/>
        <v>2128.3333333333335</v>
      </c>
      <c r="E47" s="60">
        <f t="shared" si="5"/>
        <v>2660.4166666666665</v>
      </c>
      <c r="F47" s="60">
        <f t="shared" si="5"/>
        <v>2766.8333333333335</v>
      </c>
      <c r="G47" s="60">
        <f t="shared" si="5"/>
        <v>2830.6833333333338</v>
      </c>
      <c r="H47" s="60">
        <f t="shared" si="5"/>
        <v>2873.25</v>
      </c>
      <c r="I47" s="60">
        <f t="shared" si="5"/>
        <v>2937.1</v>
      </c>
      <c r="J47" s="60">
        <f t="shared" si="5"/>
        <v>3192.5</v>
      </c>
      <c r="K47" s="60">
        <f t="shared" si="5"/>
        <v>3724.5833333333335</v>
      </c>
      <c r="L47" s="60">
        <f t="shared" si="5"/>
        <v>3831</v>
      </c>
      <c r="M47" s="60">
        <f t="shared" si="5"/>
        <v>3937.4166666666665</v>
      </c>
      <c r="N47" s="54"/>
      <c r="O47" s="54"/>
      <c r="P47" s="54"/>
    </row>
    <row r="48" spans="1:16" x14ac:dyDescent="0.4">
      <c r="A48" s="59">
        <f t="shared" si="6"/>
        <v>3</v>
      </c>
      <c r="B48" s="60">
        <f t="shared" si="5"/>
        <v>1344.5833333333333</v>
      </c>
      <c r="C48" s="60">
        <f t="shared" si="5"/>
        <v>2016.875</v>
      </c>
      <c r="D48" s="61">
        <f t="shared" si="5"/>
        <v>2689.1666666666665</v>
      </c>
      <c r="E48" s="60">
        <f t="shared" si="5"/>
        <v>3361.4583333333335</v>
      </c>
      <c r="F48" s="60">
        <f t="shared" si="5"/>
        <v>3495.9166666666665</v>
      </c>
      <c r="G48" s="60">
        <f t="shared" si="5"/>
        <v>3576.5916666666672</v>
      </c>
      <c r="H48" s="60">
        <f t="shared" si="5"/>
        <v>3630.375</v>
      </c>
      <c r="I48" s="60">
        <f t="shared" si="5"/>
        <v>3711.0499999999997</v>
      </c>
      <c r="J48" s="60">
        <f t="shared" si="5"/>
        <v>4033.75</v>
      </c>
      <c r="K48" s="60">
        <f t="shared" si="5"/>
        <v>4706.041666666667</v>
      </c>
      <c r="L48" s="60">
        <f t="shared" si="5"/>
        <v>4840.5</v>
      </c>
      <c r="M48" s="60">
        <f t="shared" si="5"/>
        <v>4974.958333333333</v>
      </c>
      <c r="N48" s="54"/>
      <c r="O48" s="54"/>
      <c r="P48" s="54"/>
    </row>
    <row r="49" spans="1:16" x14ac:dyDescent="0.4">
      <c r="A49" s="59">
        <f t="shared" si="6"/>
        <v>4</v>
      </c>
      <c r="B49" s="60">
        <f t="shared" si="5"/>
        <v>1625</v>
      </c>
      <c r="C49" s="60">
        <f t="shared" si="5"/>
        <v>2437.5</v>
      </c>
      <c r="D49" s="61">
        <f t="shared" si="5"/>
        <v>3250</v>
      </c>
      <c r="E49" s="60">
        <f t="shared" si="5"/>
        <v>4062.5</v>
      </c>
      <c r="F49" s="60">
        <f t="shared" si="5"/>
        <v>4225</v>
      </c>
      <c r="G49" s="60">
        <f t="shared" si="5"/>
        <v>4322.5</v>
      </c>
      <c r="H49" s="60">
        <f t="shared" si="5"/>
        <v>4387.5</v>
      </c>
      <c r="I49" s="60">
        <f t="shared" si="5"/>
        <v>4484.9999999999991</v>
      </c>
      <c r="J49" s="60">
        <f t="shared" si="5"/>
        <v>4875</v>
      </c>
      <c r="K49" s="60">
        <f t="shared" si="5"/>
        <v>5687.5</v>
      </c>
      <c r="L49" s="60">
        <f t="shared" si="5"/>
        <v>5850</v>
      </c>
      <c r="M49" s="60">
        <f t="shared" si="5"/>
        <v>6012.5</v>
      </c>
      <c r="N49" s="54"/>
      <c r="O49" s="54"/>
      <c r="P49" s="54"/>
    </row>
    <row r="50" spans="1:16" x14ac:dyDescent="0.4">
      <c r="A50" s="59">
        <f t="shared" si="6"/>
        <v>5</v>
      </c>
      <c r="B50" s="60">
        <f t="shared" si="5"/>
        <v>1905.4166666666667</v>
      </c>
      <c r="C50" s="60">
        <f t="shared" si="5"/>
        <v>2858.125</v>
      </c>
      <c r="D50" s="61">
        <f t="shared" si="5"/>
        <v>3810.8333333333335</v>
      </c>
      <c r="E50" s="60">
        <f t="shared" si="5"/>
        <v>4763.541666666667</v>
      </c>
      <c r="F50" s="60">
        <f t="shared" si="5"/>
        <v>4954.083333333333</v>
      </c>
      <c r="G50" s="60">
        <f t="shared" si="5"/>
        <v>5068.4083333333338</v>
      </c>
      <c r="H50" s="60">
        <f t="shared" si="5"/>
        <v>5144.6250000000009</v>
      </c>
      <c r="I50" s="60">
        <f t="shared" si="5"/>
        <v>5258.95</v>
      </c>
      <c r="J50" s="60">
        <f t="shared" si="5"/>
        <v>5716.25</v>
      </c>
      <c r="K50" s="60">
        <f t="shared" si="5"/>
        <v>6668.958333333333</v>
      </c>
      <c r="L50" s="60">
        <f t="shared" si="5"/>
        <v>6859.5</v>
      </c>
      <c r="M50" s="60">
        <f t="shared" si="5"/>
        <v>7050.041666666667</v>
      </c>
      <c r="N50" s="54"/>
      <c r="O50" s="54"/>
      <c r="P50" s="54"/>
    </row>
    <row r="51" spans="1:16" x14ac:dyDescent="0.4">
      <c r="A51" s="59">
        <f t="shared" si="6"/>
        <v>6</v>
      </c>
      <c r="B51" s="60">
        <f t="shared" si="5"/>
        <v>2185.8333333333335</v>
      </c>
      <c r="C51" s="60">
        <f t="shared" si="5"/>
        <v>3278.75</v>
      </c>
      <c r="D51" s="61">
        <f t="shared" si="5"/>
        <v>4371.666666666667</v>
      </c>
      <c r="E51" s="60">
        <f t="shared" si="5"/>
        <v>5464.583333333333</v>
      </c>
      <c r="F51" s="60">
        <f t="shared" si="5"/>
        <v>5683.166666666667</v>
      </c>
      <c r="G51" s="60">
        <f t="shared" si="5"/>
        <v>5814.3166666666666</v>
      </c>
      <c r="H51" s="60">
        <f t="shared" si="5"/>
        <v>5901.75</v>
      </c>
      <c r="I51" s="60">
        <f t="shared" si="5"/>
        <v>6032.8999999999987</v>
      </c>
      <c r="J51" s="60">
        <f t="shared" si="5"/>
        <v>6557.5</v>
      </c>
      <c r="K51" s="60">
        <f t="shared" si="5"/>
        <v>7650.416666666667</v>
      </c>
      <c r="L51" s="60">
        <f t="shared" si="5"/>
        <v>7869</v>
      </c>
      <c r="M51" s="60">
        <f t="shared" si="5"/>
        <v>8087.583333333333</v>
      </c>
      <c r="N51" s="54"/>
      <c r="O51" s="54"/>
      <c r="P51" s="54"/>
    </row>
    <row r="52" spans="1:16" x14ac:dyDescent="0.4">
      <c r="A52" s="59">
        <f t="shared" si="6"/>
        <v>7</v>
      </c>
      <c r="B52" s="60">
        <f t="shared" si="5"/>
        <v>2466.25</v>
      </c>
      <c r="C52" s="60">
        <f t="shared" si="5"/>
        <v>3699.375</v>
      </c>
      <c r="D52" s="61">
        <f t="shared" si="5"/>
        <v>4932.5</v>
      </c>
      <c r="E52" s="60">
        <f t="shared" si="5"/>
        <v>6165.625</v>
      </c>
      <c r="F52" s="60">
        <f t="shared" si="5"/>
        <v>6412.25</v>
      </c>
      <c r="G52" s="60">
        <f t="shared" si="5"/>
        <v>6560.2249999999995</v>
      </c>
      <c r="H52" s="60">
        <f t="shared" si="5"/>
        <v>6658.875</v>
      </c>
      <c r="I52" s="60">
        <f t="shared" si="5"/>
        <v>6806.8499999999995</v>
      </c>
      <c r="J52" s="60">
        <f t="shared" si="5"/>
        <v>7398.75</v>
      </c>
      <c r="K52" s="60">
        <f t="shared" si="5"/>
        <v>8631.875</v>
      </c>
      <c r="L52" s="60">
        <f t="shared" si="5"/>
        <v>8878.5</v>
      </c>
      <c r="M52" s="60">
        <f t="shared" si="5"/>
        <v>9125.125</v>
      </c>
      <c r="N52" s="54"/>
      <c r="O52" s="54"/>
      <c r="P52" s="54"/>
    </row>
    <row r="53" spans="1:16" x14ac:dyDescent="0.4">
      <c r="A53" s="59">
        <f t="shared" si="6"/>
        <v>8</v>
      </c>
      <c r="B53" s="60">
        <f t="shared" si="5"/>
        <v>2746.6666666666665</v>
      </c>
      <c r="C53" s="60">
        <f t="shared" si="5"/>
        <v>4120</v>
      </c>
      <c r="D53" s="61">
        <f t="shared" si="5"/>
        <v>5493.333333333333</v>
      </c>
      <c r="E53" s="60">
        <f t="shared" si="5"/>
        <v>6866.666666666667</v>
      </c>
      <c r="F53" s="60">
        <f t="shared" si="5"/>
        <v>7141.333333333333</v>
      </c>
      <c r="G53" s="60">
        <f t="shared" si="5"/>
        <v>7306.1333333333341</v>
      </c>
      <c r="H53" s="60">
        <f t="shared" si="5"/>
        <v>7416</v>
      </c>
      <c r="I53" s="60">
        <f t="shared" si="5"/>
        <v>7580.7999999999993</v>
      </c>
      <c r="J53" s="60">
        <f t="shared" si="5"/>
        <v>8240</v>
      </c>
      <c r="K53" s="60">
        <f t="shared" si="5"/>
        <v>9613.3333333333339</v>
      </c>
      <c r="L53" s="60">
        <f t="shared" si="5"/>
        <v>9888</v>
      </c>
      <c r="M53" s="60">
        <f t="shared" si="5"/>
        <v>10162.666666666666</v>
      </c>
      <c r="N53" s="54"/>
      <c r="O53" s="54"/>
      <c r="P53" s="54"/>
    </row>
    <row r="54" spans="1:16" x14ac:dyDescent="0.4">
      <c r="A54" s="59">
        <v>9</v>
      </c>
      <c r="B54" s="60">
        <f t="shared" si="5"/>
        <v>3027.0833333333335</v>
      </c>
      <c r="C54" s="60">
        <f t="shared" si="5"/>
        <v>4540.625</v>
      </c>
      <c r="D54" s="61">
        <f t="shared" si="5"/>
        <v>6054.166666666667</v>
      </c>
      <c r="E54" s="60">
        <f t="shared" si="5"/>
        <v>7567.708333333333</v>
      </c>
      <c r="F54" s="60">
        <f t="shared" si="5"/>
        <v>7870.416666666667</v>
      </c>
      <c r="G54" s="60">
        <f t="shared" si="5"/>
        <v>8052.041666666667</v>
      </c>
      <c r="H54" s="60">
        <f t="shared" si="5"/>
        <v>8173.125</v>
      </c>
      <c r="I54" s="60">
        <f t="shared" si="5"/>
        <v>8354.7499999999982</v>
      </c>
      <c r="J54" s="60">
        <f t="shared" si="5"/>
        <v>9081.25</v>
      </c>
      <c r="K54" s="60">
        <f t="shared" si="5"/>
        <v>10594.791666666666</v>
      </c>
      <c r="L54" s="60">
        <f t="shared" si="5"/>
        <v>10897.5</v>
      </c>
      <c r="M54" s="60">
        <f t="shared" si="5"/>
        <v>11200.208333333334</v>
      </c>
      <c r="N54" s="54"/>
      <c r="O54" s="54"/>
      <c r="P54" s="54"/>
    </row>
    <row r="55" spans="1:16" x14ac:dyDescent="0.4">
      <c r="A55" s="59">
        <v>10</v>
      </c>
      <c r="B55" s="60">
        <f t="shared" si="5"/>
        <v>3307.5</v>
      </c>
      <c r="C55" s="60">
        <f t="shared" si="5"/>
        <v>4961.25</v>
      </c>
      <c r="D55" s="61">
        <f t="shared" si="5"/>
        <v>6615</v>
      </c>
      <c r="E55" s="60">
        <f t="shared" si="5"/>
        <v>8268.75</v>
      </c>
      <c r="F55" s="60">
        <f t="shared" si="5"/>
        <v>8599.5</v>
      </c>
      <c r="G55" s="60">
        <f t="shared" si="5"/>
        <v>8797.9500000000007</v>
      </c>
      <c r="H55" s="60">
        <f t="shared" si="5"/>
        <v>8930.25</v>
      </c>
      <c r="I55" s="60">
        <f t="shared" si="5"/>
        <v>9128.6999999999989</v>
      </c>
      <c r="J55" s="60">
        <f t="shared" si="5"/>
        <v>9922.5</v>
      </c>
      <c r="K55" s="60">
        <f t="shared" si="5"/>
        <v>11576.25</v>
      </c>
      <c r="L55" s="60">
        <f t="shared" si="5"/>
        <v>11907</v>
      </c>
      <c r="M55" s="60">
        <f t="shared" si="5"/>
        <v>12237.75</v>
      </c>
      <c r="N55" s="54"/>
      <c r="O55" s="54"/>
      <c r="P55" s="54"/>
    </row>
    <row r="56" spans="1:16" x14ac:dyDescent="0.4">
      <c r="A56" s="59">
        <v>11</v>
      </c>
      <c r="B56" s="60">
        <f t="shared" si="5"/>
        <v>3587.9166666666665</v>
      </c>
      <c r="C56" s="60">
        <f t="shared" si="5"/>
        <v>5381.875</v>
      </c>
      <c r="D56" s="61">
        <f t="shared" si="5"/>
        <v>7175.833333333333</v>
      </c>
      <c r="E56" s="60">
        <f t="shared" si="5"/>
        <v>8969.7916666666661</v>
      </c>
      <c r="F56" s="60">
        <f t="shared" si="5"/>
        <v>9328.5833333333339</v>
      </c>
      <c r="G56" s="60">
        <f t="shared" si="5"/>
        <v>9543.8583333333336</v>
      </c>
      <c r="H56" s="60">
        <f t="shared" si="5"/>
        <v>9687.3750000000018</v>
      </c>
      <c r="I56" s="60">
        <f t="shared" si="5"/>
        <v>9902.65</v>
      </c>
      <c r="J56" s="60">
        <f t="shared" si="5"/>
        <v>10763.75</v>
      </c>
      <c r="K56" s="60">
        <f t="shared" si="5"/>
        <v>12557.708333333334</v>
      </c>
      <c r="L56" s="60">
        <f t="shared" si="5"/>
        <v>12916.5</v>
      </c>
      <c r="M56" s="60">
        <f t="shared" si="5"/>
        <v>13275.291666666666</v>
      </c>
      <c r="N56" s="54"/>
      <c r="O56" s="54"/>
      <c r="P56" s="54"/>
    </row>
    <row r="57" spans="1:16" x14ac:dyDescent="0.4">
      <c r="A57" s="59">
        <v>12</v>
      </c>
      <c r="B57" s="60">
        <f t="shared" si="5"/>
        <v>3868.3333333333335</v>
      </c>
      <c r="C57" s="60">
        <f t="shared" si="5"/>
        <v>5802.5</v>
      </c>
      <c r="D57" s="61">
        <f t="shared" si="5"/>
        <v>7736.666666666667</v>
      </c>
      <c r="E57" s="60">
        <f t="shared" si="5"/>
        <v>9670.8333333333339</v>
      </c>
      <c r="F57" s="60">
        <f t="shared" si="5"/>
        <v>10057.666666666666</v>
      </c>
      <c r="G57" s="60">
        <f t="shared" si="5"/>
        <v>10289.766666666668</v>
      </c>
      <c r="H57" s="60">
        <f t="shared" si="5"/>
        <v>10444.500000000002</v>
      </c>
      <c r="I57" s="60">
        <f t="shared" si="5"/>
        <v>10676.6</v>
      </c>
      <c r="J57" s="60">
        <f t="shared" si="5"/>
        <v>11605</v>
      </c>
      <c r="K57" s="60">
        <f t="shared" si="5"/>
        <v>13539.166666666666</v>
      </c>
      <c r="L57" s="60">
        <f t="shared" si="5"/>
        <v>13926</v>
      </c>
      <c r="M57" s="60">
        <f t="shared" si="5"/>
        <v>14312.833333333334</v>
      </c>
      <c r="N57" s="54"/>
      <c r="O57" s="54"/>
      <c r="P57" s="54"/>
    </row>
    <row r="58" spans="1:16" x14ac:dyDescent="0.4">
      <c r="A58" s="59">
        <v>13</v>
      </c>
      <c r="B58" s="60">
        <f t="shared" si="5"/>
        <v>4148.75</v>
      </c>
      <c r="C58" s="60">
        <f t="shared" si="5"/>
        <v>6223.125</v>
      </c>
      <c r="D58" s="61">
        <f t="shared" si="5"/>
        <v>8297.5</v>
      </c>
      <c r="E58" s="60">
        <f t="shared" si="5"/>
        <v>10371.875</v>
      </c>
      <c r="F58" s="60">
        <f t="shared" si="5"/>
        <v>10786.75</v>
      </c>
      <c r="G58" s="60">
        <f t="shared" si="5"/>
        <v>11035.675000000001</v>
      </c>
      <c r="H58" s="60">
        <f t="shared" si="5"/>
        <v>11201.625</v>
      </c>
      <c r="I58" s="60">
        <f t="shared" si="5"/>
        <v>11450.549999999997</v>
      </c>
      <c r="J58" s="60">
        <f t="shared" si="5"/>
        <v>12446.25</v>
      </c>
      <c r="K58" s="60">
        <f t="shared" si="5"/>
        <v>14520.625</v>
      </c>
      <c r="L58" s="60">
        <f t="shared" si="5"/>
        <v>14935.5</v>
      </c>
      <c r="M58" s="60">
        <f t="shared" si="5"/>
        <v>15350.375</v>
      </c>
      <c r="N58" s="54"/>
      <c r="O58" s="54"/>
      <c r="P58" s="54"/>
    </row>
    <row r="59" spans="1:16" x14ac:dyDescent="0.4">
      <c r="A59" s="59">
        <v>14</v>
      </c>
      <c r="B59" s="63">
        <f t="shared" si="5"/>
        <v>4429.166666666667</v>
      </c>
      <c r="C59" s="63">
        <f t="shared" si="5"/>
        <v>6643.75</v>
      </c>
      <c r="D59" s="73">
        <f t="shared" si="5"/>
        <v>8858.3333333333339</v>
      </c>
      <c r="E59" s="63">
        <f t="shared" si="5"/>
        <v>11072.916666666666</v>
      </c>
      <c r="F59" s="63">
        <f t="shared" si="5"/>
        <v>11515.833333333334</v>
      </c>
      <c r="G59" s="63">
        <f t="shared" si="5"/>
        <v>11781.583333333334</v>
      </c>
      <c r="H59" s="63">
        <f t="shared" si="5"/>
        <v>11958.75</v>
      </c>
      <c r="I59" s="63">
        <f t="shared" si="5"/>
        <v>12224.5</v>
      </c>
      <c r="J59" s="63">
        <f t="shared" si="5"/>
        <v>13287.5</v>
      </c>
      <c r="K59" s="63">
        <f t="shared" si="5"/>
        <v>15502.083333333334</v>
      </c>
      <c r="L59" s="63">
        <f t="shared" si="5"/>
        <v>15945</v>
      </c>
      <c r="M59" s="63">
        <f t="shared" si="5"/>
        <v>16387.916666666668</v>
      </c>
      <c r="N59" s="54"/>
      <c r="O59" s="54"/>
      <c r="P59" s="54"/>
    </row>
    <row r="60" spans="1:16" x14ac:dyDescent="0.4">
      <c r="A60" s="54"/>
      <c r="B60" s="54"/>
      <c r="C60" s="54"/>
      <c r="D60" s="54"/>
      <c r="E60" s="54"/>
      <c r="F60" s="54"/>
      <c r="G60" s="54"/>
      <c r="H60" s="54"/>
      <c r="I60" s="54"/>
      <c r="J60" s="54"/>
      <c r="K60" s="54"/>
      <c r="L60" s="54"/>
      <c r="M60" s="54"/>
      <c r="N60" s="54"/>
      <c r="O60" s="54"/>
      <c r="P60" s="54"/>
    </row>
    <row r="61" spans="1:16" x14ac:dyDescent="0.4">
      <c r="A61" s="54"/>
      <c r="B61" s="54"/>
      <c r="C61" s="54"/>
      <c r="D61" s="54"/>
      <c r="E61" s="54"/>
      <c r="F61" s="54"/>
      <c r="G61" s="54"/>
      <c r="H61" s="54"/>
      <c r="I61" s="54"/>
      <c r="J61" s="54"/>
      <c r="K61" s="54"/>
      <c r="L61" s="54"/>
      <c r="M61" s="54"/>
      <c r="N61" s="54"/>
      <c r="O61" s="54"/>
      <c r="P61" s="54"/>
    </row>
    <row r="62" spans="1:16" x14ac:dyDescent="0.4">
      <c r="A62" s="54"/>
      <c r="B62" s="54"/>
      <c r="C62" s="54"/>
      <c r="D62" s="54"/>
      <c r="E62" s="54"/>
      <c r="F62" s="54"/>
      <c r="G62" s="54"/>
      <c r="H62" s="54"/>
      <c r="I62" s="54"/>
      <c r="J62" s="54"/>
      <c r="K62" s="54"/>
      <c r="L62" s="54"/>
      <c r="M62" s="54"/>
      <c r="N62" s="54"/>
      <c r="O62" s="54"/>
      <c r="P62" s="54"/>
    </row>
    <row r="63" spans="1:16" ht="22.3" x14ac:dyDescent="0.4">
      <c r="A63" s="57" t="s">
        <v>57</v>
      </c>
      <c r="B63" s="58">
        <f t="shared" ref="B63:J63" si="7">B22</f>
        <v>2</v>
      </c>
      <c r="C63" s="58">
        <f t="shared" si="7"/>
        <v>2.25</v>
      </c>
      <c r="D63" s="58">
        <f t="shared" si="7"/>
        <v>2.5</v>
      </c>
      <c r="E63" s="58">
        <f t="shared" si="7"/>
        <v>2.75</v>
      </c>
      <c r="F63" s="58">
        <f t="shared" si="7"/>
        <v>3</v>
      </c>
      <c r="G63" s="58">
        <f t="shared" si="7"/>
        <v>3.25</v>
      </c>
      <c r="H63" s="58">
        <f t="shared" si="7"/>
        <v>3.5</v>
      </c>
      <c r="I63" s="58">
        <f t="shared" si="7"/>
        <v>3.75</v>
      </c>
      <c r="J63" s="58">
        <f t="shared" si="7"/>
        <v>4</v>
      </c>
      <c r="K63" s="58">
        <v>5</v>
      </c>
      <c r="L63" s="58">
        <v>6</v>
      </c>
      <c r="M63" s="58">
        <v>7</v>
      </c>
      <c r="N63" s="54"/>
      <c r="O63" s="54"/>
      <c r="P63" s="54"/>
    </row>
    <row r="64" spans="1:16" x14ac:dyDescent="0.4">
      <c r="A64" s="59">
        <v>1</v>
      </c>
      <c r="B64" s="60">
        <f t="shared" ref="B64:M77" si="8">B23/12</f>
        <v>3135</v>
      </c>
      <c r="C64" s="60">
        <f t="shared" si="8"/>
        <v>3526.875</v>
      </c>
      <c r="D64" s="60">
        <f t="shared" si="8"/>
        <v>3918.75</v>
      </c>
      <c r="E64" s="60">
        <f t="shared" si="8"/>
        <v>4310.625</v>
      </c>
      <c r="F64" s="60">
        <f t="shared" si="8"/>
        <v>4702.5</v>
      </c>
      <c r="G64" s="60">
        <f t="shared" si="8"/>
        <v>5094.375</v>
      </c>
      <c r="H64" s="60">
        <f t="shared" si="8"/>
        <v>5486.25</v>
      </c>
      <c r="I64" s="60">
        <f t="shared" si="8"/>
        <v>5878.125</v>
      </c>
      <c r="J64" s="60">
        <f t="shared" si="8"/>
        <v>6270</v>
      </c>
      <c r="K64" s="60">
        <f t="shared" si="8"/>
        <v>7837.5</v>
      </c>
      <c r="L64" s="60">
        <f t="shared" si="8"/>
        <v>9405</v>
      </c>
      <c r="M64" s="60">
        <f t="shared" si="8"/>
        <v>10972.5</v>
      </c>
      <c r="N64" s="54"/>
      <c r="O64" s="54"/>
      <c r="P64" s="54"/>
    </row>
    <row r="65" spans="1:16" x14ac:dyDescent="0.4">
      <c r="A65" s="59">
        <f t="shared" ref="A65:A71" si="9">A64+1</f>
        <v>2</v>
      </c>
      <c r="B65" s="60">
        <f t="shared" si="8"/>
        <v>4256.666666666667</v>
      </c>
      <c r="C65" s="60">
        <f t="shared" si="8"/>
        <v>4788.75</v>
      </c>
      <c r="D65" s="60">
        <f t="shared" si="8"/>
        <v>5320.833333333333</v>
      </c>
      <c r="E65" s="60">
        <f t="shared" si="8"/>
        <v>5852.916666666667</v>
      </c>
      <c r="F65" s="60">
        <f t="shared" si="8"/>
        <v>6385</v>
      </c>
      <c r="G65" s="60">
        <f t="shared" si="8"/>
        <v>6917.083333333333</v>
      </c>
      <c r="H65" s="60">
        <f t="shared" si="8"/>
        <v>7449.166666666667</v>
      </c>
      <c r="I65" s="60">
        <f t="shared" si="8"/>
        <v>7981.25</v>
      </c>
      <c r="J65" s="60">
        <f t="shared" si="8"/>
        <v>8513.3333333333339</v>
      </c>
      <c r="K65" s="60">
        <f t="shared" si="8"/>
        <v>10641.666666666666</v>
      </c>
      <c r="L65" s="60">
        <f t="shared" si="8"/>
        <v>12770</v>
      </c>
      <c r="M65" s="60">
        <f t="shared" si="8"/>
        <v>14898.333333333334</v>
      </c>
      <c r="N65" s="74"/>
      <c r="O65" s="54"/>
      <c r="P65" s="74"/>
    </row>
    <row r="66" spans="1:16" x14ac:dyDescent="0.4">
      <c r="A66" s="59">
        <f t="shared" si="9"/>
        <v>3</v>
      </c>
      <c r="B66" s="60">
        <f t="shared" si="8"/>
        <v>5378.333333333333</v>
      </c>
      <c r="C66" s="60">
        <f t="shared" si="8"/>
        <v>6050.625</v>
      </c>
      <c r="D66" s="60">
        <f t="shared" si="8"/>
        <v>6722.916666666667</v>
      </c>
      <c r="E66" s="60">
        <f t="shared" si="8"/>
        <v>7395.208333333333</v>
      </c>
      <c r="F66" s="60">
        <f t="shared" si="8"/>
        <v>8067.5</v>
      </c>
      <c r="G66" s="60">
        <f t="shared" si="8"/>
        <v>8739.7916666666661</v>
      </c>
      <c r="H66" s="60">
        <f t="shared" si="8"/>
        <v>9412.0833333333339</v>
      </c>
      <c r="I66" s="60">
        <f t="shared" si="8"/>
        <v>10084.375</v>
      </c>
      <c r="J66" s="60">
        <f t="shared" si="8"/>
        <v>10756.666666666666</v>
      </c>
      <c r="K66" s="60">
        <f t="shared" si="8"/>
        <v>13445.833333333334</v>
      </c>
      <c r="L66" s="60">
        <f t="shared" si="8"/>
        <v>16135</v>
      </c>
      <c r="M66" s="60">
        <f t="shared" si="8"/>
        <v>18824.166666666668</v>
      </c>
      <c r="N66" s="74"/>
      <c r="O66" s="54"/>
      <c r="P66" s="74"/>
    </row>
    <row r="67" spans="1:16" x14ac:dyDescent="0.4">
      <c r="A67" s="59">
        <f t="shared" si="9"/>
        <v>4</v>
      </c>
      <c r="B67" s="60">
        <f t="shared" si="8"/>
        <v>6500</v>
      </c>
      <c r="C67" s="60">
        <f t="shared" si="8"/>
        <v>7312.5</v>
      </c>
      <c r="D67" s="60">
        <f t="shared" si="8"/>
        <v>8125</v>
      </c>
      <c r="E67" s="60">
        <f t="shared" si="8"/>
        <v>8937.5</v>
      </c>
      <c r="F67" s="60">
        <f t="shared" si="8"/>
        <v>9750</v>
      </c>
      <c r="G67" s="60">
        <f t="shared" si="8"/>
        <v>10562.5</v>
      </c>
      <c r="H67" s="60">
        <f t="shared" si="8"/>
        <v>11375</v>
      </c>
      <c r="I67" s="60">
        <f t="shared" si="8"/>
        <v>12187.5</v>
      </c>
      <c r="J67" s="60">
        <f t="shared" si="8"/>
        <v>13000</v>
      </c>
      <c r="K67" s="60">
        <f t="shared" si="8"/>
        <v>16250</v>
      </c>
      <c r="L67" s="60">
        <f t="shared" si="8"/>
        <v>19500</v>
      </c>
      <c r="M67" s="60">
        <f t="shared" si="8"/>
        <v>22750</v>
      </c>
      <c r="N67" s="74"/>
      <c r="O67" s="54"/>
      <c r="P67" s="74"/>
    </row>
    <row r="68" spans="1:16" x14ac:dyDescent="0.4">
      <c r="A68" s="59">
        <f t="shared" si="9"/>
        <v>5</v>
      </c>
      <c r="B68" s="60">
        <f t="shared" si="8"/>
        <v>7621.666666666667</v>
      </c>
      <c r="C68" s="60">
        <f t="shared" si="8"/>
        <v>8574.375</v>
      </c>
      <c r="D68" s="60">
        <f t="shared" si="8"/>
        <v>9527.0833333333339</v>
      </c>
      <c r="E68" s="60">
        <f t="shared" si="8"/>
        <v>10479.791666666666</v>
      </c>
      <c r="F68" s="60">
        <f t="shared" si="8"/>
        <v>11432.5</v>
      </c>
      <c r="G68" s="60">
        <f t="shared" si="8"/>
        <v>12385.208333333334</v>
      </c>
      <c r="H68" s="60">
        <f t="shared" si="8"/>
        <v>13337.916666666666</v>
      </c>
      <c r="I68" s="60">
        <f t="shared" si="8"/>
        <v>14290.625</v>
      </c>
      <c r="J68" s="60">
        <f t="shared" si="8"/>
        <v>15243.333333333334</v>
      </c>
      <c r="K68" s="60">
        <f t="shared" si="8"/>
        <v>19054.166666666668</v>
      </c>
      <c r="L68" s="60">
        <f t="shared" si="8"/>
        <v>22865</v>
      </c>
      <c r="M68" s="60">
        <f t="shared" si="8"/>
        <v>26675.833333333332</v>
      </c>
      <c r="N68" s="74"/>
      <c r="O68" s="54"/>
      <c r="P68" s="74"/>
    </row>
    <row r="69" spans="1:16" x14ac:dyDescent="0.4">
      <c r="A69" s="59">
        <f t="shared" si="9"/>
        <v>6</v>
      </c>
      <c r="B69" s="60">
        <f t="shared" si="8"/>
        <v>8743.3333333333339</v>
      </c>
      <c r="C69" s="60">
        <f t="shared" si="8"/>
        <v>9836.25</v>
      </c>
      <c r="D69" s="60">
        <f t="shared" si="8"/>
        <v>10929.166666666666</v>
      </c>
      <c r="E69" s="60">
        <f t="shared" si="8"/>
        <v>12022.083333333334</v>
      </c>
      <c r="F69" s="60">
        <f t="shared" si="8"/>
        <v>13115</v>
      </c>
      <c r="G69" s="60">
        <f t="shared" si="8"/>
        <v>14207.916666666666</v>
      </c>
      <c r="H69" s="60">
        <f t="shared" si="8"/>
        <v>15300.833333333334</v>
      </c>
      <c r="I69" s="60">
        <f t="shared" si="8"/>
        <v>16393.75</v>
      </c>
      <c r="J69" s="60">
        <f t="shared" si="8"/>
        <v>17486.666666666668</v>
      </c>
      <c r="K69" s="60">
        <f t="shared" si="8"/>
        <v>21858.333333333332</v>
      </c>
      <c r="L69" s="60">
        <f t="shared" si="8"/>
        <v>26230</v>
      </c>
      <c r="M69" s="60">
        <f t="shared" si="8"/>
        <v>30601.666666666668</v>
      </c>
      <c r="N69" s="74"/>
      <c r="O69" s="54"/>
      <c r="P69" s="74"/>
    </row>
    <row r="70" spans="1:16" x14ac:dyDescent="0.4">
      <c r="A70" s="59">
        <f t="shared" si="9"/>
        <v>7</v>
      </c>
      <c r="B70" s="60">
        <f t="shared" si="8"/>
        <v>9865</v>
      </c>
      <c r="C70" s="60">
        <f t="shared" si="8"/>
        <v>11098.125</v>
      </c>
      <c r="D70" s="60">
        <f t="shared" si="8"/>
        <v>12331.25</v>
      </c>
      <c r="E70" s="60">
        <f t="shared" si="8"/>
        <v>13564.375</v>
      </c>
      <c r="F70" s="60">
        <f t="shared" si="8"/>
        <v>14797.5</v>
      </c>
      <c r="G70" s="60">
        <f t="shared" si="8"/>
        <v>16030.625</v>
      </c>
      <c r="H70" s="60">
        <f t="shared" si="8"/>
        <v>17263.75</v>
      </c>
      <c r="I70" s="60">
        <f t="shared" si="8"/>
        <v>18496.875</v>
      </c>
      <c r="J70" s="60">
        <f t="shared" si="8"/>
        <v>19730</v>
      </c>
      <c r="K70" s="60">
        <f t="shared" si="8"/>
        <v>24662.5</v>
      </c>
      <c r="L70" s="60">
        <f t="shared" si="8"/>
        <v>29595</v>
      </c>
      <c r="M70" s="60">
        <f t="shared" si="8"/>
        <v>34527.5</v>
      </c>
      <c r="N70" s="74"/>
      <c r="O70" s="54"/>
      <c r="P70" s="74"/>
    </row>
    <row r="71" spans="1:16" x14ac:dyDescent="0.4">
      <c r="A71" s="59">
        <f t="shared" si="9"/>
        <v>8</v>
      </c>
      <c r="B71" s="60">
        <f t="shared" si="8"/>
        <v>10986.666666666666</v>
      </c>
      <c r="C71" s="60">
        <f t="shared" si="8"/>
        <v>12360</v>
      </c>
      <c r="D71" s="60">
        <f t="shared" si="8"/>
        <v>13733.333333333334</v>
      </c>
      <c r="E71" s="60">
        <f t="shared" si="8"/>
        <v>15106.666666666666</v>
      </c>
      <c r="F71" s="60">
        <f t="shared" si="8"/>
        <v>16480</v>
      </c>
      <c r="G71" s="60">
        <f t="shared" si="8"/>
        <v>17853.333333333332</v>
      </c>
      <c r="H71" s="60">
        <f t="shared" si="8"/>
        <v>19226.666666666668</v>
      </c>
      <c r="I71" s="60">
        <f t="shared" si="8"/>
        <v>20600</v>
      </c>
      <c r="J71" s="60">
        <f t="shared" si="8"/>
        <v>21973.333333333332</v>
      </c>
      <c r="K71" s="60">
        <f t="shared" si="8"/>
        <v>27466.666666666668</v>
      </c>
      <c r="L71" s="60">
        <f t="shared" si="8"/>
        <v>32960</v>
      </c>
      <c r="M71" s="60">
        <f t="shared" si="8"/>
        <v>38453.333333333336</v>
      </c>
      <c r="N71" s="74"/>
      <c r="O71" s="54"/>
      <c r="P71" s="74"/>
    </row>
    <row r="72" spans="1:16" x14ac:dyDescent="0.4">
      <c r="A72" s="59">
        <v>9</v>
      </c>
      <c r="B72" s="60">
        <f t="shared" si="8"/>
        <v>12108.333333333334</v>
      </c>
      <c r="C72" s="60">
        <f t="shared" si="8"/>
        <v>13621.875</v>
      </c>
      <c r="D72" s="60">
        <f t="shared" si="8"/>
        <v>15135.416666666666</v>
      </c>
      <c r="E72" s="60">
        <f t="shared" si="8"/>
        <v>16648.958333333332</v>
      </c>
      <c r="F72" s="60">
        <f t="shared" si="8"/>
        <v>18162.5</v>
      </c>
      <c r="G72" s="60">
        <f t="shared" si="8"/>
        <v>19676.041666666668</v>
      </c>
      <c r="H72" s="60">
        <f t="shared" si="8"/>
        <v>21189.583333333332</v>
      </c>
      <c r="I72" s="60">
        <f t="shared" si="8"/>
        <v>22703.125</v>
      </c>
      <c r="J72" s="60">
        <f t="shared" si="8"/>
        <v>24216.666666666668</v>
      </c>
      <c r="K72" s="60">
        <f t="shared" si="8"/>
        <v>30270.833333333332</v>
      </c>
      <c r="L72" s="60">
        <f t="shared" si="8"/>
        <v>36325</v>
      </c>
      <c r="M72" s="60">
        <f t="shared" si="8"/>
        <v>42379.166666666664</v>
      </c>
      <c r="N72" s="74"/>
      <c r="O72" s="74"/>
      <c r="P72" s="74"/>
    </row>
    <row r="73" spans="1:16" x14ac:dyDescent="0.4">
      <c r="A73" s="59">
        <v>10</v>
      </c>
      <c r="B73" s="60">
        <f t="shared" si="8"/>
        <v>13230</v>
      </c>
      <c r="C73" s="60">
        <f t="shared" si="8"/>
        <v>14883.75</v>
      </c>
      <c r="D73" s="60">
        <f t="shared" si="8"/>
        <v>16537.5</v>
      </c>
      <c r="E73" s="60">
        <f t="shared" si="8"/>
        <v>18191.25</v>
      </c>
      <c r="F73" s="60">
        <f t="shared" si="8"/>
        <v>19845</v>
      </c>
      <c r="G73" s="60">
        <f t="shared" si="8"/>
        <v>21498.75</v>
      </c>
      <c r="H73" s="60">
        <f t="shared" si="8"/>
        <v>23152.5</v>
      </c>
      <c r="I73" s="60">
        <f t="shared" si="8"/>
        <v>24806.25</v>
      </c>
      <c r="J73" s="60">
        <f t="shared" si="8"/>
        <v>26460</v>
      </c>
      <c r="K73" s="60">
        <f t="shared" si="8"/>
        <v>33075</v>
      </c>
      <c r="L73" s="60">
        <f t="shared" si="8"/>
        <v>39690</v>
      </c>
      <c r="M73" s="60">
        <f t="shared" si="8"/>
        <v>46305</v>
      </c>
      <c r="N73" s="54"/>
      <c r="O73" s="74"/>
      <c r="P73" s="54"/>
    </row>
    <row r="74" spans="1:16" x14ac:dyDescent="0.4">
      <c r="A74" s="59">
        <v>11</v>
      </c>
      <c r="B74" s="60">
        <f t="shared" si="8"/>
        <v>14351.666666666666</v>
      </c>
      <c r="C74" s="60">
        <f t="shared" si="8"/>
        <v>16145.625</v>
      </c>
      <c r="D74" s="60">
        <f t="shared" si="8"/>
        <v>17939.583333333332</v>
      </c>
      <c r="E74" s="60">
        <f t="shared" si="8"/>
        <v>19733.541666666668</v>
      </c>
      <c r="F74" s="60">
        <f t="shared" si="8"/>
        <v>21527.5</v>
      </c>
      <c r="G74" s="60">
        <f t="shared" si="8"/>
        <v>23321.458333333332</v>
      </c>
      <c r="H74" s="60">
        <f t="shared" si="8"/>
        <v>25115.416666666668</v>
      </c>
      <c r="I74" s="60">
        <f t="shared" si="8"/>
        <v>26909.375</v>
      </c>
      <c r="J74" s="60">
        <f t="shared" si="8"/>
        <v>28703.333333333332</v>
      </c>
      <c r="K74" s="60">
        <f t="shared" si="8"/>
        <v>35879.166666666664</v>
      </c>
      <c r="L74" s="60">
        <f t="shared" si="8"/>
        <v>43055</v>
      </c>
      <c r="M74" s="60">
        <f t="shared" si="8"/>
        <v>50230.833333333336</v>
      </c>
      <c r="N74" s="54"/>
      <c r="O74" s="74"/>
      <c r="P74" s="54"/>
    </row>
    <row r="75" spans="1:16" x14ac:dyDescent="0.4">
      <c r="A75" s="59">
        <v>12</v>
      </c>
      <c r="B75" s="60">
        <f t="shared" si="8"/>
        <v>15473.333333333334</v>
      </c>
      <c r="C75" s="60">
        <f t="shared" si="8"/>
        <v>17407.5</v>
      </c>
      <c r="D75" s="60">
        <f t="shared" si="8"/>
        <v>19341.666666666668</v>
      </c>
      <c r="E75" s="60">
        <f t="shared" si="8"/>
        <v>21275.833333333332</v>
      </c>
      <c r="F75" s="60">
        <f t="shared" si="8"/>
        <v>23210</v>
      </c>
      <c r="G75" s="60">
        <f t="shared" si="8"/>
        <v>25144.166666666668</v>
      </c>
      <c r="H75" s="60">
        <f t="shared" si="8"/>
        <v>27078.333333333332</v>
      </c>
      <c r="I75" s="60">
        <f t="shared" si="8"/>
        <v>29012.5</v>
      </c>
      <c r="J75" s="60">
        <f t="shared" si="8"/>
        <v>30946.666666666668</v>
      </c>
      <c r="K75" s="60">
        <f t="shared" si="8"/>
        <v>38683.333333333336</v>
      </c>
      <c r="L75" s="60">
        <f t="shared" si="8"/>
        <v>46420</v>
      </c>
      <c r="M75" s="60">
        <f t="shared" si="8"/>
        <v>54156.666666666664</v>
      </c>
      <c r="N75" s="54"/>
      <c r="O75" s="74"/>
      <c r="P75" s="54"/>
    </row>
    <row r="76" spans="1:16" x14ac:dyDescent="0.4">
      <c r="A76" s="59">
        <v>13</v>
      </c>
      <c r="B76" s="60">
        <f t="shared" si="8"/>
        <v>16595</v>
      </c>
      <c r="C76" s="60">
        <f t="shared" si="8"/>
        <v>18669.375</v>
      </c>
      <c r="D76" s="60">
        <f t="shared" si="8"/>
        <v>20743.75</v>
      </c>
      <c r="E76" s="60">
        <f t="shared" si="8"/>
        <v>22818.125</v>
      </c>
      <c r="F76" s="60">
        <f t="shared" si="8"/>
        <v>24892.5</v>
      </c>
      <c r="G76" s="60">
        <f t="shared" si="8"/>
        <v>26966.875</v>
      </c>
      <c r="H76" s="60">
        <f t="shared" si="8"/>
        <v>29041.25</v>
      </c>
      <c r="I76" s="60">
        <f t="shared" si="8"/>
        <v>31115.625</v>
      </c>
      <c r="J76" s="60">
        <f t="shared" si="8"/>
        <v>33190</v>
      </c>
      <c r="K76" s="60">
        <f t="shared" si="8"/>
        <v>41487.5</v>
      </c>
      <c r="L76" s="60">
        <f t="shared" si="8"/>
        <v>49785</v>
      </c>
      <c r="M76" s="60">
        <f t="shared" si="8"/>
        <v>58082.5</v>
      </c>
      <c r="N76" s="54"/>
      <c r="O76" s="74"/>
      <c r="P76" s="54"/>
    </row>
    <row r="77" spans="1:16" x14ac:dyDescent="0.4">
      <c r="A77" s="59">
        <v>14</v>
      </c>
      <c r="B77" s="63">
        <f t="shared" si="8"/>
        <v>17716.666666666668</v>
      </c>
      <c r="C77" s="63">
        <f t="shared" si="8"/>
        <v>19931.25</v>
      </c>
      <c r="D77" s="63">
        <f t="shared" si="8"/>
        <v>22145.833333333332</v>
      </c>
      <c r="E77" s="63">
        <f t="shared" si="8"/>
        <v>24360.416666666668</v>
      </c>
      <c r="F77" s="63">
        <f t="shared" si="8"/>
        <v>26575</v>
      </c>
      <c r="G77" s="63">
        <f t="shared" si="8"/>
        <v>28789.583333333332</v>
      </c>
      <c r="H77" s="63">
        <f t="shared" si="8"/>
        <v>31004.166666666668</v>
      </c>
      <c r="I77" s="63">
        <f t="shared" si="8"/>
        <v>33218.75</v>
      </c>
      <c r="J77" s="63">
        <f t="shared" si="8"/>
        <v>35433.333333333336</v>
      </c>
      <c r="K77" s="63">
        <f t="shared" si="8"/>
        <v>44291.666666666664</v>
      </c>
      <c r="L77" s="63">
        <f t="shared" si="8"/>
        <v>53150</v>
      </c>
      <c r="M77" s="63">
        <f t="shared" si="8"/>
        <v>62008.333333333336</v>
      </c>
      <c r="N77" s="54"/>
      <c r="O77" s="74"/>
      <c r="P77" s="54"/>
    </row>
    <row r="78" spans="1:16" x14ac:dyDescent="0.4">
      <c r="A78" s="54"/>
      <c r="B78" s="54"/>
      <c r="C78" s="54"/>
      <c r="D78" s="54"/>
      <c r="E78" s="54"/>
      <c r="F78" s="54"/>
      <c r="G78" s="54"/>
      <c r="H78" s="54"/>
      <c r="I78" s="54"/>
      <c r="J78" s="54"/>
      <c r="K78" s="59"/>
      <c r="L78" s="54"/>
      <c r="M78" s="54"/>
      <c r="N78" s="74"/>
      <c r="O78" s="75"/>
      <c r="P78" s="54"/>
    </row>
    <row r="79" spans="1:16" x14ac:dyDescent="0.4">
      <c r="A79" s="69" t="s">
        <v>122</v>
      </c>
      <c r="B79" s="70"/>
      <c r="C79" s="70"/>
      <c r="D79" s="70"/>
      <c r="E79" s="70"/>
      <c r="F79" s="70"/>
      <c r="G79" s="70"/>
      <c r="H79" s="70"/>
      <c r="I79" s="70"/>
      <c r="J79" s="70"/>
      <c r="K79" s="70"/>
      <c r="L79" s="70"/>
      <c r="M79" s="70"/>
      <c r="N79" s="54"/>
      <c r="O79" s="54"/>
      <c r="P79" s="54"/>
    </row>
    <row r="80" spans="1:16" x14ac:dyDescent="0.4">
      <c r="A80" s="71" t="s">
        <v>123</v>
      </c>
      <c r="I80" s="67"/>
      <c r="J80" s="67"/>
      <c r="K80" s="67"/>
      <c r="L80" s="67"/>
      <c r="M80" s="67"/>
      <c r="N80" s="54"/>
      <c r="O80" s="54"/>
      <c r="P80" s="54"/>
    </row>
    <row r="81" spans="1:16" x14ac:dyDescent="0.4">
      <c r="A81" s="54"/>
      <c r="B81" s="54"/>
      <c r="C81" s="54"/>
      <c r="D81" s="54"/>
      <c r="E81" s="54"/>
      <c r="F81" s="54"/>
      <c r="G81" s="54"/>
      <c r="H81" s="54"/>
      <c r="I81" s="54"/>
      <c r="J81" s="54"/>
      <c r="K81" s="54"/>
      <c r="L81" s="54"/>
      <c r="M81" s="54"/>
      <c r="N81" s="54"/>
      <c r="O81" s="54"/>
      <c r="P81" s="54"/>
    </row>
    <row r="82" spans="1:16" x14ac:dyDescent="0.4">
      <c r="A82" s="54"/>
      <c r="B82" s="54"/>
      <c r="C82" s="54"/>
      <c r="D82" s="54"/>
      <c r="E82" s="54"/>
      <c r="F82" s="54"/>
      <c r="G82" s="54"/>
      <c r="H82" s="54"/>
      <c r="I82" s="54"/>
      <c r="J82" s="54"/>
      <c r="K82" s="54"/>
      <c r="L82" s="54"/>
      <c r="M82" s="54"/>
      <c r="N82" s="54"/>
      <c r="O82" s="54"/>
      <c r="P82" s="54"/>
    </row>
    <row r="83" spans="1:16" x14ac:dyDescent="0.4">
      <c r="A83" s="54"/>
      <c r="B83" s="54"/>
      <c r="C83" s="54"/>
      <c r="D83" s="54"/>
      <c r="E83" s="54"/>
      <c r="F83" s="54"/>
      <c r="G83" s="54"/>
      <c r="H83" s="54"/>
      <c r="I83" s="54"/>
      <c r="J83" s="54"/>
      <c r="K83" s="54"/>
      <c r="L83" s="54"/>
      <c r="M83" s="54"/>
      <c r="N83" s="54"/>
      <c r="O83" s="54"/>
      <c r="P83" s="54"/>
    </row>
    <row r="84" spans="1:16" x14ac:dyDescent="0.4">
      <c r="A84" s="54"/>
      <c r="B84" s="54"/>
      <c r="C84" s="54"/>
      <c r="D84" s="54"/>
      <c r="E84" s="54"/>
      <c r="F84" s="54"/>
      <c r="G84" s="54"/>
      <c r="H84" s="54"/>
      <c r="I84" s="54"/>
      <c r="J84" s="54"/>
      <c r="K84" s="54"/>
      <c r="L84" s="54"/>
      <c r="M84" s="54"/>
      <c r="N84" s="54"/>
      <c r="O84" s="54"/>
      <c r="P84" s="54"/>
    </row>
  </sheetData>
  <mergeCells count="2">
    <mergeCell ref="A39:M39"/>
    <mergeCell ref="A79:M7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95C91-1E95-4C37-BCDC-546187CBAA99}">
  <dimension ref="A1:P80"/>
  <sheetViews>
    <sheetView workbookViewId="0">
      <selection activeCell="D7" sqref="D7"/>
    </sheetView>
  </sheetViews>
  <sheetFormatPr defaultRowHeight="14.6" x14ac:dyDescent="0.4"/>
  <cols>
    <col min="1" max="1" width="9" style="54" customWidth="1"/>
    <col min="2" max="13" width="9.53515625" style="54" bestFit="1" customWidth="1"/>
    <col min="14" max="14" width="6.53515625" style="54" bestFit="1" customWidth="1"/>
    <col min="15" max="16" width="8.3046875" style="54" customWidth="1"/>
  </cols>
  <sheetData>
    <row r="1" spans="1:13" ht="20.6" x14ac:dyDescent="0.55000000000000004">
      <c r="A1" s="53" t="s">
        <v>127</v>
      </c>
    </row>
    <row r="2" spans="1:13" ht="18.45" x14ac:dyDescent="0.5">
      <c r="A2" s="55"/>
    </row>
    <row r="3" spans="1:13" ht="18.45" x14ac:dyDescent="0.5">
      <c r="A3" s="56"/>
      <c r="G3" s="55" t="s">
        <v>121</v>
      </c>
    </row>
    <row r="4" spans="1:13" ht="22.3" x14ac:dyDescent="0.4">
      <c r="A4" s="57" t="s">
        <v>57</v>
      </c>
      <c r="B4" s="58">
        <v>0.5</v>
      </c>
      <c r="C4" s="58">
        <v>0.75</v>
      </c>
      <c r="D4" s="58">
        <v>1</v>
      </c>
      <c r="E4" s="58">
        <v>1.25</v>
      </c>
      <c r="F4" s="58">
        <v>1.3</v>
      </c>
      <c r="G4" s="58">
        <v>1.33</v>
      </c>
      <c r="H4" s="58">
        <v>1.35</v>
      </c>
      <c r="I4" s="58">
        <v>1.38</v>
      </c>
      <c r="J4" s="58">
        <v>1.5</v>
      </c>
      <c r="K4" s="58">
        <v>1.75</v>
      </c>
      <c r="L4" s="58">
        <v>1.8</v>
      </c>
      <c r="M4" s="58">
        <v>1.85</v>
      </c>
    </row>
    <row r="5" spans="1:13" x14ac:dyDescent="0.4">
      <c r="A5" s="59">
        <v>1</v>
      </c>
      <c r="B5" s="60">
        <f t="shared" ref="B5:C18" si="0">$D5*B$4</f>
        <v>8655</v>
      </c>
      <c r="C5" s="60">
        <f t="shared" si="0"/>
        <v>12982.5</v>
      </c>
      <c r="D5" s="61">
        <v>17310</v>
      </c>
      <c r="E5" s="60">
        <f t="shared" ref="E5:M18" si="1">$D5*E$4</f>
        <v>21637.5</v>
      </c>
      <c r="F5" s="60">
        <f t="shared" si="1"/>
        <v>22503</v>
      </c>
      <c r="G5" s="60">
        <f t="shared" si="1"/>
        <v>23022.300000000003</v>
      </c>
      <c r="H5" s="60">
        <f t="shared" si="1"/>
        <v>23368.5</v>
      </c>
      <c r="I5" s="60">
        <f t="shared" si="1"/>
        <v>23887.8</v>
      </c>
      <c r="J5" s="60">
        <f t="shared" si="1"/>
        <v>25965</v>
      </c>
      <c r="K5" s="60">
        <f t="shared" si="1"/>
        <v>30292.5</v>
      </c>
      <c r="L5" s="60">
        <f t="shared" si="1"/>
        <v>31158</v>
      </c>
      <c r="M5" s="60">
        <f t="shared" si="1"/>
        <v>32023.5</v>
      </c>
    </row>
    <row r="6" spans="1:13" x14ac:dyDescent="0.4">
      <c r="A6" s="59">
        <f t="shared" ref="A6:A12" si="2">A5+1</f>
        <v>2</v>
      </c>
      <c r="B6" s="60">
        <f t="shared" si="0"/>
        <v>11750</v>
      </c>
      <c r="C6" s="60">
        <f t="shared" si="0"/>
        <v>17625</v>
      </c>
      <c r="D6" s="61">
        <v>23500</v>
      </c>
      <c r="E6" s="60">
        <f t="shared" si="1"/>
        <v>29375</v>
      </c>
      <c r="F6" s="60">
        <f t="shared" si="1"/>
        <v>30550</v>
      </c>
      <c r="G6" s="60">
        <f t="shared" si="1"/>
        <v>31255</v>
      </c>
      <c r="H6" s="60">
        <f t="shared" si="1"/>
        <v>31725.000000000004</v>
      </c>
      <c r="I6" s="60">
        <f t="shared" si="1"/>
        <v>32429.999999999996</v>
      </c>
      <c r="J6" s="60">
        <f t="shared" si="1"/>
        <v>35250</v>
      </c>
      <c r="K6" s="60">
        <f t="shared" si="1"/>
        <v>41125</v>
      </c>
      <c r="L6" s="60">
        <f t="shared" si="1"/>
        <v>42300</v>
      </c>
      <c r="M6" s="60">
        <f t="shared" si="1"/>
        <v>43475</v>
      </c>
    </row>
    <row r="7" spans="1:13" x14ac:dyDescent="0.4">
      <c r="A7" s="78">
        <f t="shared" si="2"/>
        <v>3</v>
      </c>
      <c r="B7" s="79">
        <f t="shared" si="0"/>
        <v>14845</v>
      </c>
      <c r="C7" s="79">
        <f t="shared" si="0"/>
        <v>22267.5</v>
      </c>
      <c r="D7" s="80">
        <v>29690</v>
      </c>
      <c r="E7" s="79">
        <f t="shared" si="1"/>
        <v>37112.5</v>
      </c>
      <c r="F7" s="79">
        <f t="shared" si="1"/>
        <v>38597</v>
      </c>
      <c r="G7" s="79">
        <f t="shared" si="1"/>
        <v>39487.700000000004</v>
      </c>
      <c r="H7" s="79">
        <f t="shared" si="1"/>
        <v>40081.5</v>
      </c>
      <c r="I7" s="79">
        <f t="shared" si="1"/>
        <v>40972.199999999997</v>
      </c>
      <c r="J7" s="79">
        <f t="shared" si="1"/>
        <v>44535</v>
      </c>
      <c r="K7" s="79">
        <f t="shared" si="1"/>
        <v>51957.5</v>
      </c>
      <c r="L7" s="79">
        <f t="shared" si="1"/>
        <v>53442</v>
      </c>
      <c r="M7" s="79">
        <f t="shared" si="1"/>
        <v>54926.5</v>
      </c>
    </row>
    <row r="8" spans="1:13" x14ac:dyDescent="0.4">
      <c r="A8" s="59">
        <f t="shared" si="2"/>
        <v>4</v>
      </c>
      <c r="B8" s="60">
        <f t="shared" si="0"/>
        <v>17940</v>
      </c>
      <c r="C8" s="60">
        <f t="shared" si="0"/>
        <v>26910</v>
      </c>
      <c r="D8" s="61">
        <v>35880</v>
      </c>
      <c r="E8" s="60">
        <f t="shared" si="1"/>
        <v>44850</v>
      </c>
      <c r="F8" s="60">
        <f t="shared" si="1"/>
        <v>46644</v>
      </c>
      <c r="G8" s="60">
        <f t="shared" si="1"/>
        <v>47720.4</v>
      </c>
      <c r="H8" s="60">
        <f t="shared" si="1"/>
        <v>48438</v>
      </c>
      <c r="I8" s="60">
        <f t="shared" si="1"/>
        <v>49514.399999999994</v>
      </c>
      <c r="J8" s="60">
        <f t="shared" si="1"/>
        <v>53820</v>
      </c>
      <c r="K8" s="60">
        <f t="shared" si="1"/>
        <v>62790</v>
      </c>
      <c r="L8" s="60">
        <f t="shared" si="1"/>
        <v>64584</v>
      </c>
      <c r="M8" s="60">
        <f t="shared" si="1"/>
        <v>66378</v>
      </c>
    </row>
    <row r="9" spans="1:13" x14ac:dyDescent="0.4">
      <c r="A9" s="59">
        <f t="shared" si="2"/>
        <v>5</v>
      </c>
      <c r="B9" s="60">
        <f t="shared" si="0"/>
        <v>21035</v>
      </c>
      <c r="C9" s="60">
        <f t="shared" si="0"/>
        <v>31552.5</v>
      </c>
      <c r="D9" s="61">
        <v>42070</v>
      </c>
      <c r="E9" s="60">
        <f t="shared" si="1"/>
        <v>52587.5</v>
      </c>
      <c r="F9" s="60">
        <f t="shared" si="1"/>
        <v>54691</v>
      </c>
      <c r="G9" s="60">
        <f t="shared" si="1"/>
        <v>55953.100000000006</v>
      </c>
      <c r="H9" s="60">
        <f t="shared" si="1"/>
        <v>56794.500000000007</v>
      </c>
      <c r="I9" s="60">
        <f t="shared" si="1"/>
        <v>58056.6</v>
      </c>
      <c r="J9" s="60">
        <f t="shared" si="1"/>
        <v>63105</v>
      </c>
      <c r="K9" s="60">
        <f t="shared" si="1"/>
        <v>73622.5</v>
      </c>
      <c r="L9" s="60">
        <f t="shared" si="1"/>
        <v>75726</v>
      </c>
      <c r="M9" s="60">
        <f t="shared" si="1"/>
        <v>77829.5</v>
      </c>
    </row>
    <row r="10" spans="1:13" x14ac:dyDescent="0.4">
      <c r="A10" s="59">
        <f t="shared" si="2"/>
        <v>6</v>
      </c>
      <c r="B10" s="60">
        <f t="shared" si="0"/>
        <v>24130</v>
      </c>
      <c r="C10" s="60">
        <f t="shared" si="0"/>
        <v>36195</v>
      </c>
      <c r="D10" s="61">
        <v>48260</v>
      </c>
      <c r="E10" s="60">
        <f t="shared" si="1"/>
        <v>60325</v>
      </c>
      <c r="F10" s="60">
        <f t="shared" si="1"/>
        <v>62738</v>
      </c>
      <c r="G10" s="60">
        <f t="shared" si="1"/>
        <v>64185.8</v>
      </c>
      <c r="H10" s="60">
        <f t="shared" si="1"/>
        <v>65151.000000000007</v>
      </c>
      <c r="I10" s="60">
        <f t="shared" si="1"/>
        <v>66598.799999999988</v>
      </c>
      <c r="J10" s="60">
        <f t="shared" si="1"/>
        <v>72390</v>
      </c>
      <c r="K10" s="60">
        <f t="shared" si="1"/>
        <v>84455</v>
      </c>
      <c r="L10" s="60">
        <f t="shared" si="1"/>
        <v>86868</v>
      </c>
      <c r="M10" s="60">
        <f t="shared" si="1"/>
        <v>89281</v>
      </c>
    </row>
    <row r="11" spans="1:13" x14ac:dyDescent="0.4">
      <c r="A11" s="59">
        <f t="shared" si="2"/>
        <v>7</v>
      </c>
      <c r="B11" s="60">
        <f t="shared" si="0"/>
        <v>27225</v>
      </c>
      <c r="C11" s="60">
        <f t="shared" si="0"/>
        <v>40837.5</v>
      </c>
      <c r="D11" s="61">
        <v>54450</v>
      </c>
      <c r="E11" s="60">
        <f t="shared" si="1"/>
        <v>68062.5</v>
      </c>
      <c r="F11" s="60">
        <f t="shared" si="1"/>
        <v>70785</v>
      </c>
      <c r="G11" s="60">
        <f t="shared" si="1"/>
        <v>72418.5</v>
      </c>
      <c r="H11" s="60">
        <f t="shared" si="1"/>
        <v>73507.5</v>
      </c>
      <c r="I11" s="60">
        <f t="shared" si="1"/>
        <v>75141</v>
      </c>
      <c r="J11" s="60">
        <f t="shared" si="1"/>
        <v>81675</v>
      </c>
      <c r="K11" s="60">
        <f t="shared" si="1"/>
        <v>95287.5</v>
      </c>
      <c r="L11" s="60">
        <f t="shared" si="1"/>
        <v>98010</v>
      </c>
      <c r="M11" s="60">
        <f t="shared" si="1"/>
        <v>100732.5</v>
      </c>
    </row>
    <row r="12" spans="1:13" x14ac:dyDescent="0.4">
      <c r="A12" s="59">
        <f t="shared" si="2"/>
        <v>8</v>
      </c>
      <c r="B12" s="60">
        <f t="shared" si="0"/>
        <v>30320</v>
      </c>
      <c r="C12" s="60">
        <f t="shared" si="0"/>
        <v>45480</v>
      </c>
      <c r="D12" s="61">
        <v>60640</v>
      </c>
      <c r="E12" s="60">
        <f t="shared" si="1"/>
        <v>75800</v>
      </c>
      <c r="F12" s="60">
        <f t="shared" si="1"/>
        <v>78832</v>
      </c>
      <c r="G12" s="60">
        <f t="shared" si="1"/>
        <v>80651.199999999997</v>
      </c>
      <c r="H12" s="60">
        <f t="shared" si="1"/>
        <v>81864</v>
      </c>
      <c r="I12" s="60">
        <f t="shared" si="1"/>
        <v>83683.199999999997</v>
      </c>
      <c r="J12" s="60">
        <f t="shared" si="1"/>
        <v>90960</v>
      </c>
      <c r="K12" s="60">
        <f t="shared" si="1"/>
        <v>106120</v>
      </c>
      <c r="L12" s="60">
        <f t="shared" si="1"/>
        <v>109152</v>
      </c>
      <c r="M12" s="60">
        <f t="shared" si="1"/>
        <v>112184</v>
      </c>
    </row>
    <row r="13" spans="1:13" x14ac:dyDescent="0.4">
      <c r="A13" s="59">
        <v>9</v>
      </c>
      <c r="B13" s="60">
        <f t="shared" si="0"/>
        <v>33415</v>
      </c>
      <c r="C13" s="60">
        <f t="shared" si="0"/>
        <v>50122.5</v>
      </c>
      <c r="D13" s="62">
        <v>66830</v>
      </c>
      <c r="E13" s="60">
        <f t="shared" si="1"/>
        <v>83537.5</v>
      </c>
      <c r="F13" s="60">
        <f t="shared" si="1"/>
        <v>86879</v>
      </c>
      <c r="G13" s="60">
        <f t="shared" si="1"/>
        <v>88883.900000000009</v>
      </c>
      <c r="H13" s="60">
        <f t="shared" si="1"/>
        <v>90220.5</v>
      </c>
      <c r="I13" s="60">
        <f t="shared" si="1"/>
        <v>92225.4</v>
      </c>
      <c r="J13" s="60">
        <f t="shared" si="1"/>
        <v>100245</v>
      </c>
      <c r="K13" s="60">
        <f t="shared" si="1"/>
        <v>116952.5</v>
      </c>
      <c r="L13" s="60">
        <f t="shared" si="1"/>
        <v>120294</v>
      </c>
      <c r="M13" s="60">
        <f t="shared" si="1"/>
        <v>123635.5</v>
      </c>
    </row>
    <row r="14" spans="1:13" x14ac:dyDescent="0.4">
      <c r="A14" s="59">
        <v>10</v>
      </c>
      <c r="B14" s="60">
        <f t="shared" si="0"/>
        <v>36510</v>
      </c>
      <c r="C14" s="60">
        <f t="shared" si="0"/>
        <v>54765</v>
      </c>
      <c r="D14" s="62">
        <v>73020</v>
      </c>
      <c r="E14" s="60">
        <f t="shared" si="1"/>
        <v>91275</v>
      </c>
      <c r="F14" s="60">
        <f t="shared" si="1"/>
        <v>94926</v>
      </c>
      <c r="G14" s="60">
        <f t="shared" si="1"/>
        <v>97116.6</v>
      </c>
      <c r="H14" s="60">
        <f t="shared" si="1"/>
        <v>98577</v>
      </c>
      <c r="I14" s="60">
        <f t="shared" si="1"/>
        <v>100767.59999999999</v>
      </c>
      <c r="J14" s="60">
        <f t="shared" si="1"/>
        <v>109530</v>
      </c>
      <c r="K14" s="60">
        <f t="shared" si="1"/>
        <v>127785</v>
      </c>
      <c r="L14" s="60">
        <f t="shared" si="1"/>
        <v>131436</v>
      </c>
      <c r="M14" s="60">
        <f t="shared" si="1"/>
        <v>135087</v>
      </c>
    </row>
    <row r="15" spans="1:13" x14ac:dyDescent="0.4">
      <c r="A15" s="59">
        <v>11</v>
      </c>
      <c r="B15" s="60">
        <f t="shared" si="0"/>
        <v>39605</v>
      </c>
      <c r="C15" s="60">
        <f t="shared" si="0"/>
        <v>59407.5</v>
      </c>
      <c r="D15" s="62">
        <v>79210</v>
      </c>
      <c r="E15" s="60">
        <f t="shared" si="1"/>
        <v>99012.5</v>
      </c>
      <c r="F15" s="60">
        <f t="shared" si="1"/>
        <v>102973</v>
      </c>
      <c r="G15" s="60">
        <f t="shared" si="1"/>
        <v>105349.3</v>
      </c>
      <c r="H15" s="60">
        <f t="shared" si="1"/>
        <v>106933.5</v>
      </c>
      <c r="I15" s="60">
        <f t="shared" si="1"/>
        <v>109309.79999999999</v>
      </c>
      <c r="J15" s="60">
        <f t="shared" si="1"/>
        <v>118815</v>
      </c>
      <c r="K15" s="60">
        <f t="shared" si="1"/>
        <v>138617.5</v>
      </c>
      <c r="L15" s="60">
        <f t="shared" si="1"/>
        <v>142578</v>
      </c>
      <c r="M15" s="60">
        <f t="shared" si="1"/>
        <v>146538.5</v>
      </c>
    </row>
    <row r="16" spans="1:13" x14ac:dyDescent="0.4">
      <c r="A16" s="59">
        <v>12</v>
      </c>
      <c r="B16" s="60">
        <f t="shared" si="0"/>
        <v>42700</v>
      </c>
      <c r="C16" s="60">
        <f t="shared" si="0"/>
        <v>64050</v>
      </c>
      <c r="D16" s="62">
        <v>85400</v>
      </c>
      <c r="E16" s="60">
        <f t="shared" si="1"/>
        <v>106750</v>
      </c>
      <c r="F16" s="60">
        <f t="shared" si="1"/>
        <v>111020</v>
      </c>
      <c r="G16" s="60">
        <f t="shared" si="1"/>
        <v>113582</v>
      </c>
      <c r="H16" s="60">
        <f t="shared" si="1"/>
        <v>115290.00000000001</v>
      </c>
      <c r="I16" s="60">
        <f t="shared" si="1"/>
        <v>117851.99999999999</v>
      </c>
      <c r="J16" s="60">
        <f t="shared" si="1"/>
        <v>128100</v>
      </c>
      <c r="K16" s="60">
        <f t="shared" si="1"/>
        <v>149450</v>
      </c>
      <c r="L16" s="60">
        <f t="shared" si="1"/>
        <v>153720</v>
      </c>
      <c r="M16" s="60">
        <f t="shared" si="1"/>
        <v>157990</v>
      </c>
    </row>
    <row r="17" spans="1:16" x14ac:dyDescent="0.4">
      <c r="A17" s="59">
        <v>13</v>
      </c>
      <c r="B17" s="60">
        <f t="shared" si="0"/>
        <v>45795</v>
      </c>
      <c r="C17" s="60">
        <f t="shared" si="0"/>
        <v>68692.5</v>
      </c>
      <c r="D17" s="62">
        <v>91590</v>
      </c>
      <c r="E17" s="60">
        <f t="shared" si="1"/>
        <v>114487.5</v>
      </c>
      <c r="F17" s="60">
        <f t="shared" si="1"/>
        <v>119067</v>
      </c>
      <c r="G17" s="60">
        <f t="shared" si="1"/>
        <v>121814.70000000001</v>
      </c>
      <c r="H17" s="60">
        <f t="shared" si="1"/>
        <v>123646.50000000001</v>
      </c>
      <c r="I17" s="60">
        <f t="shared" si="1"/>
        <v>126394.2</v>
      </c>
      <c r="J17" s="60">
        <f t="shared" si="1"/>
        <v>137385</v>
      </c>
      <c r="K17" s="60">
        <f t="shared" si="1"/>
        <v>160282.5</v>
      </c>
      <c r="L17" s="60">
        <f t="shared" si="1"/>
        <v>164862</v>
      </c>
      <c r="M17" s="60">
        <f t="shared" si="1"/>
        <v>169441.5</v>
      </c>
    </row>
    <row r="18" spans="1:16" x14ac:dyDescent="0.4">
      <c r="A18" s="59">
        <v>14</v>
      </c>
      <c r="B18" s="63">
        <f t="shared" si="0"/>
        <v>48890</v>
      </c>
      <c r="C18" s="63">
        <f t="shared" si="0"/>
        <v>73335</v>
      </c>
      <c r="D18" s="64">
        <v>97780</v>
      </c>
      <c r="E18" s="63">
        <f t="shared" si="1"/>
        <v>122225</v>
      </c>
      <c r="F18" s="63">
        <f t="shared" si="1"/>
        <v>127114</v>
      </c>
      <c r="G18" s="63">
        <f t="shared" si="1"/>
        <v>130047.40000000001</v>
      </c>
      <c r="H18" s="63">
        <f t="shared" si="1"/>
        <v>132003</v>
      </c>
      <c r="I18" s="63">
        <f t="shared" si="1"/>
        <v>134936.4</v>
      </c>
      <c r="J18" s="63">
        <f t="shared" si="1"/>
        <v>146670</v>
      </c>
      <c r="K18" s="63">
        <f t="shared" si="1"/>
        <v>171115</v>
      </c>
      <c r="L18" s="63">
        <f t="shared" si="1"/>
        <v>176004</v>
      </c>
      <c r="M18" s="63">
        <f t="shared" si="1"/>
        <v>180893</v>
      </c>
    </row>
    <row r="19" spans="1:16" x14ac:dyDescent="0.4">
      <c r="A19" s="59"/>
      <c r="B19" s="65"/>
      <c r="C19" s="65"/>
      <c r="D19" s="66"/>
      <c r="E19" s="65"/>
      <c r="F19" s="65"/>
      <c r="G19" s="65"/>
      <c r="H19" s="65"/>
      <c r="I19" s="65"/>
      <c r="J19" s="65"/>
      <c r="K19" s="65"/>
      <c r="L19" s="65"/>
      <c r="M19" s="65"/>
    </row>
    <row r="20" spans="1:16" x14ac:dyDescent="0.4">
      <c r="A20" s="59"/>
      <c r="B20" s="67"/>
      <c r="C20" s="67"/>
      <c r="D20" s="67"/>
      <c r="E20" s="68"/>
      <c r="F20" s="67"/>
      <c r="G20" s="67"/>
      <c r="H20" s="67"/>
      <c r="I20" s="67"/>
      <c r="J20" s="67"/>
      <c r="K20" s="67"/>
      <c r="L20" s="67"/>
      <c r="M20" s="67"/>
      <c r="N20" s="67"/>
    </row>
    <row r="21" spans="1:16" x14ac:dyDescent="0.4">
      <c r="A21" s="59"/>
      <c r="B21" s="67"/>
      <c r="C21" s="67"/>
      <c r="D21" s="67"/>
      <c r="E21" s="68"/>
      <c r="F21" s="67"/>
      <c r="G21" s="67"/>
      <c r="H21" s="67"/>
      <c r="I21" s="67"/>
      <c r="J21" s="67"/>
      <c r="K21" s="67"/>
      <c r="L21" s="67"/>
      <c r="M21" s="67"/>
      <c r="N21" s="67"/>
    </row>
    <row r="22" spans="1:16" ht="22.3" x14ac:dyDescent="0.4">
      <c r="A22" s="57" t="s">
        <v>57</v>
      </c>
      <c r="B22" s="58">
        <v>2</v>
      </c>
      <c r="C22" s="58">
        <v>2.25</v>
      </c>
      <c r="D22" s="58">
        <v>2.5</v>
      </c>
      <c r="E22" s="58">
        <v>2.75</v>
      </c>
      <c r="F22" s="58">
        <v>3</v>
      </c>
      <c r="G22" s="58">
        <v>3.25</v>
      </c>
      <c r="H22" s="58">
        <v>3.5</v>
      </c>
      <c r="I22" s="58">
        <v>3.75</v>
      </c>
      <c r="J22" s="58">
        <v>4</v>
      </c>
      <c r="K22" s="58">
        <v>5</v>
      </c>
      <c r="L22" s="58">
        <v>6</v>
      </c>
      <c r="M22" s="58">
        <v>7</v>
      </c>
      <c r="N22" s="67"/>
      <c r="O22" s="67"/>
      <c r="P22" s="67"/>
    </row>
    <row r="23" spans="1:16" x14ac:dyDescent="0.4">
      <c r="A23" s="59">
        <v>1</v>
      </c>
      <c r="B23" s="60">
        <f t="shared" ref="B23:M36" si="3">$D5*B$22</f>
        <v>34620</v>
      </c>
      <c r="C23" s="60">
        <f t="shared" si="3"/>
        <v>38947.5</v>
      </c>
      <c r="D23" s="60">
        <f t="shared" si="3"/>
        <v>43275</v>
      </c>
      <c r="E23" s="60">
        <f t="shared" si="3"/>
        <v>47602.5</v>
      </c>
      <c r="F23" s="60">
        <f t="shared" si="3"/>
        <v>51930</v>
      </c>
      <c r="G23" s="60">
        <f t="shared" si="3"/>
        <v>56257.5</v>
      </c>
      <c r="H23" s="60">
        <f t="shared" si="3"/>
        <v>60585</v>
      </c>
      <c r="I23" s="60">
        <f t="shared" si="3"/>
        <v>64912.5</v>
      </c>
      <c r="J23" s="60">
        <f t="shared" si="3"/>
        <v>69240</v>
      </c>
      <c r="K23" s="60">
        <f t="shared" si="3"/>
        <v>86550</v>
      </c>
      <c r="L23" s="60">
        <f t="shared" si="3"/>
        <v>103860</v>
      </c>
      <c r="M23" s="60">
        <f t="shared" si="3"/>
        <v>121170</v>
      </c>
      <c r="N23" s="67"/>
      <c r="O23" s="67"/>
      <c r="P23" s="67"/>
    </row>
    <row r="24" spans="1:16" x14ac:dyDescent="0.4">
      <c r="A24" s="59">
        <f t="shared" ref="A24:A30" si="4">A23+1</f>
        <v>2</v>
      </c>
      <c r="B24" s="60">
        <f t="shared" si="3"/>
        <v>47000</v>
      </c>
      <c r="C24" s="60">
        <f t="shared" si="3"/>
        <v>52875</v>
      </c>
      <c r="D24" s="60">
        <f t="shared" si="3"/>
        <v>58750</v>
      </c>
      <c r="E24" s="60">
        <f t="shared" si="3"/>
        <v>64625</v>
      </c>
      <c r="F24" s="60">
        <f t="shared" si="3"/>
        <v>70500</v>
      </c>
      <c r="G24" s="60">
        <f t="shared" si="3"/>
        <v>76375</v>
      </c>
      <c r="H24" s="60">
        <f t="shared" si="3"/>
        <v>82250</v>
      </c>
      <c r="I24" s="60">
        <f t="shared" si="3"/>
        <v>88125</v>
      </c>
      <c r="J24" s="60">
        <f t="shared" si="3"/>
        <v>94000</v>
      </c>
      <c r="K24" s="60">
        <f t="shared" si="3"/>
        <v>117500</v>
      </c>
      <c r="L24" s="60">
        <f t="shared" si="3"/>
        <v>141000</v>
      </c>
      <c r="M24" s="60">
        <f t="shared" si="3"/>
        <v>164500</v>
      </c>
      <c r="N24" s="67"/>
      <c r="O24" s="67"/>
      <c r="P24" s="67"/>
    </row>
    <row r="25" spans="1:16" x14ac:dyDescent="0.4">
      <c r="A25" s="78">
        <f t="shared" si="4"/>
        <v>3</v>
      </c>
      <c r="B25" s="79">
        <f t="shared" si="3"/>
        <v>59380</v>
      </c>
      <c r="C25" s="79">
        <f t="shared" si="3"/>
        <v>66802.5</v>
      </c>
      <c r="D25" s="79">
        <f t="shared" si="3"/>
        <v>74225</v>
      </c>
      <c r="E25" s="79">
        <f t="shared" si="3"/>
        <v>81647.5</v>
      </c>
      <c r="F25" s="79">
        <f t="shared" si="3"/>
        <v>89070</v>
      </c>
      <c r="G25" s="79">
        <f t="shared" si="3"/>
        <v>96492.5</v>
      </c>
      <c r="H25" s="79">
        <f t="shared" si="3"/>
        <v>103915</v>
      </c>
      <c r="I25" s="79">
        <f t="shared" si="3"/>
        <v>111337.5</v>
      </c>
      <c r="J25" s="79">
        <f t="shared" si="3"/>
        <v>118760</v>
      </c>
      <c r="K25" s="79">
        <f t="shared" si="3"/>
        <v>148450</v>
      </c>
      <c r="L25" s="79">
        <f t="shared" si="3"/>
        <v>178140</v>
      </c>
      <c r="M25" s="79">
        <f t="shared" si="3"/>
        <v>207830</v>
      </c>
      <c r="N25" s="67"/>
      <c r="O25" s="67"/>
      <c r="P25" s="67"/>
    </row>
    <row r="26" spans="1:16" x14ac:dyDescent="0.4">
      <c r="A26" s="59">
        <f t="shared" si="4"/>
        <v>4</v>
      </c>
      <c r="B26" s="60">
        <f t="shared" si="3"/>
        <v>71760</v>
      </c>
      <c r="C26" s="60">
        <f t="shared" si="3"/>
        <v>80730</v>
      </c>
      <c r="D26" s="60">
        <f t="shared" si="3"/>
        <v>89700</v>
      </c>
      <c r="E26" s="60">
        <f t="shared" si="3"/>
        <v>98670</v>
      </c>
      <c r="F26" s="60">
        <f t="shared" si="3"/>
        <v>107640</v>
      </c>
      <c r="G26" s="60">
        <f t="shared" si="3"/>
        <v>116610</v>
      </c>
      <c r="H26" s="60">
        <f t="shared" si="3"/>
        <v>125580</v>
      </c>
      <c r="I26" s="60">
        <f t="shared" si="3"/>
        <v>134550</v>
      </c>
      <c r="J26" s="60">
        <f t="shared" si="3"/>
        <v>143520</v>
      </c>
      <c r="K26" s="60">
        <f t="shared" si="3"/>
        <v>179400</v>
      </c>
      <c r="L26" s="60">
        <f t="shared" si="3"/>
        <v>215280</v>
      </c>
      <c r="M26" s="60">
        <f t="shared" si="3"/>
        <v>251160</v>
      </c>
      <c r="N26" s="67"/>
      <c r="O26" s="67"/>
      <c r="P26" s="67"/>
    </row>
    <row r="27" spans="1:16" x14ac:dyDescent="0.4">
      <c r="A27" s="59">
        <f t="shared" si="4"/>
        <v>5</v>
      </c>
      <c r="B27" s="60">
        <f t="shared" si="3"/>
        <v>84140</v>
      </c>
      <c r="C27" s="60">
        <f t="shared" si="3"/>
        <v>94657.5</v>
      </c>
      <c r="D27" s="60">
        <f t="shared" si="3"/>
        <v>105175</v>
      </c>
      <c r="E27" s="60">
        <f t="shared" si="3"/>
        <v>115692.5</v>
      </c>
      <c r="F27" s="60">
        <f t="shared" si="3"/>
        <v>126210</v>
      </c>
      <c r="G27" s="60">
        <f t="shared" si="3"/>
        <v>136727.5</v>
      </c>
      <c r="H27" s="60">
        <f t="shared" si="3"/>
        <v>147245</v>
      </c>
      <c r="I27" s="60">
        <f t="shared" si="3"/>
        <v>157762.5</v>
      </c>
      <c r="J27" s="60">
        <f t="shared" si="3"/>
        <v>168280</v>
      </c>
      <c r="K27" s="60">
        <f t="shared" si="3"/>
        <v>210350</v>
      </c>
      <c r="L27" s="60">
        <f t="shared" si="3"/>
        <v>252420</v>
      </c>
      <c r="M27" s="60">
        <f t="shared" si="3"/>
        <v>294490</v>
      </c>
      <c r="N27" s="67"/>
      <c r="O27" s="67"/>
      <c r="P27" s="67"/>
    </row>
    <row r="28" spans="1:16" x14ac:dyDescent="0.4">
      <c r="A28" s="59">
        <f t="shared" si="4"/>
        <v>6</v>
      </c>
      <c r="B28" s="60">
        <f t="shared" si="3"/>
        <v>96520</v>
      </c>
      <c r="C28" s="60">
        <f t="shared" si="3"/>
        <v>108585</v>
      </c>
      <c r="D28" s="60">
        <f t="shared" si="3"/>
        <v>120650</v>
      </c>
      <c r="E28" s="60">
        <f t="shared" si="3"/>
        <v>132715</v>
      </c>
      <c r="F28" s="60">
        <f t="shared" si="3"/>
        <v>144780</v>
      </c>
      <c r="G28" s="60">
        <f t="shared" si="3"/>
        <v>156845</v>
      </c>
      <c r="H28" s="60">
        <f t="shared" si="3"/>
        <v>168910</v>
      </c>
      <c r="I28" s="60">
        <f t="shared" si="3"/>
        <v>180975</v>
      </c>
      <c r="J28" s="60">
        <f t="shared" si="3"/>
        <v>193040</v>
      </c>
      <c r="K28" s="60">
        <f t="shared" si="3"/>
        <v>241300</v>
      </c>
      <c r="L28" s="60">
        <f t="shared" si="3"/>
        <v>289560</v>
      </c>
      <c r="M28" s="60">
        <f t="shared" si="3"/>
        <v>337820</v>
      </c>
      <c r="N28" s="67"/>
      <c r="O28" s="67"/>
      <c r="P28" s="67"/>
    </row>
    <row r="29" spans="1:16" x14ac:dyDescent="0.4">
      <c r="A29" s="59">
        <f t="shared" si="4"/>
        <v>7</v>
      </c>
      <c r="B29" s="60">
        <f t="shared" si="3"/>
        <v>108900</v>
      </c>
      <c r="C29" s="60">
        <f t="shared" si="3"/>
        <v>122512.5</v>
      </c>
      <c r="D29" s="60">
        <f t="shared" si="3"/>
        <v>136125</v>
      </c>
      <c r="E29" s="60">
        <f t="shared" si="3"/>
        <v>149737.5</v>
      </c>
      <c r="F29" s="60">
        <f t="shared" si="3"/>
        <v>163350</v>
      </c>
      <c r="G29" s="60">
        <f t="shared" si="3"/>
        <v>176962.5</v>
      </c>
      <c r="H29" s="60">
        <f t="shared" si="3"/>
        <v>190575</v>
      </c>
      <c r="I29" s="60">
        <f t="shared" si="3"/>
        <v>204187.5</v>
      </c>
      <c r="J29" s="60">
        <f t="shared" si="3"/>
        <v>217800</v>
      </c>
      <c r="K29" s="60">
        <f t="shared" si="3"/>
        <v>272250</v>
      </c>
      <c r="L29" s="60">
        <f t="shared" si="3"/>
        <v>326700</v>
      </c>
      <c r="M29" s="60">
        <f t="shared" si="3"/>
        <v>381150</v>
      </c>
      <c r="N29" s="67"/>
      <c r="O29" s="67"/>
      <c r="P29" s="67"/>
    </row>
    <row r="30" spans="1:16" x14ac:dyDescent="0.4">
      <c r="A30" s="59">
        <f t="shared" si="4"/>
        <v>8</v>
      </c>
      <c r="B30" s="60">
        <f t="shared" si="3"/>
        <v>121280</v>
      </c>
      <c r="C30" s="60">
        <f t="shared" si="3"/>
        <v>136440</v>
      </c>
      <c r="D30" s="60">
        <f t="shared" si="3"/>
        <v>151600</v>
      </c>
      <c r="E30" s="60">
        <f t="shared" si="3"/>
        <v>166760</v>
      </c>
      <c r="F30" s="60">
        <f t="shared" si="3"/>
        <v>181920</v>
      </c>
      <c r="G30" s="60">
        <f t="shared" si="3"/>
        <v>197080</v>
      </c>
      <c r="H30" s="60">
        <f t="shared" si="3"/>
        <v>212240</v>
      </c>
      <c r="I30" s="60">
        <f t="shared" si="3"/>
        <v>227400</v>
      </c>
      <c r="J30" s="60">
        <f t="shared" si="3"/>
        <v>242560</v>
      </c>
      <c r="K30" s="60">
        <f t="shared" si="3"/>
        <v>303200</v>
      </c>
      <c r="L30" s="60">
        <f t="shared" si="3"/>
        <v>363840</v>
      </c>
      <c r="M30" s="60">
        <f t="shared" si="3"/>
        <v>424480</v>
      </c>
      <c r="N30" s="67"/>
      <c r="O30" s="67"/>
      <c r="P30" s="67"/>
    </row>
    <row r="31" spans="1:16" x14ac:dyDescent="0.4">
      <c r="A31" s="59">
        <v>9</v>
      </c>
      <c r="B31" s="60">
        <f t="shared" si="3"/>
        <v>133660</v>
      </c>
      <c r="C31" s="60">
        <f t="shared" si="3"/>
        <v>150367.5</v>
      </c>
      <c r="D31" s="60">
        <f t="shared" si="3"/>
        <v>167075</v>
      </c>
      <c r="E31" s="60">
        <f t="shared" si="3"/>
        <v>183782.5</v>
      </c>
      <c r="F31" s="60">
        <f t="shared" si="3"/>
        <v>200490</v>
      </c>
      <c r="G31" s="60">
        <f t="shared" si="3"/>
        <v>217197.5</v>
      </c>
      <c r="H31" s="60">
        <f t="shared" si="3"/>
        <v>233905</v>
      </c>
      <c r="I31" s="60">
        <f t="shared" si="3"/>
        <v>250612.5</v>
      </c>
      <c r="J31" s="60">
        <f t="shared" si="3"/>
        <v>267320</v>
      </c>
      <c r="K31" s="60">
        <f t="shared" si="3"/>
        <v>334150</v>
      </c>
      <c r="L31" s="60">
        <f t="shared" si="3"/>
        <v>400980</v>
      </c>
      <c r="M31" s="60">
        <f t="shared" si="3"/>
        <v>467810</v>
      </c>
      <c r="N31" s="67"/>
      <c r="O31" s="67"/>
      <c r="P31" s="67"/>
    </row>
    <row r="32" spans="1:16" x14ac:dyDescent="0.4">
      <c r="A32" s="59">
        <v>10</v>
      </c>
      <c r="B32" s="60">
        <f t="shared" si="3"/>
        <v>146040</v>
      </c>
      <c r="C32" s="60">
        <f t="shared" si="3"/>
        <v>164295</v>
      </c>
      <c r="D32" s="60">
        <f t="shared" si="3"/>
        <v>182550</v>
      </c>
      <c r="E32" s="60">
        <f t="shared" si="3"/>
        <v>200805</v>
      </c>
      <c r="F32" s="60">
        <f t="shared" si="3"/>
        <v>219060</v>
      </c>
      <c r="G32" s="60">
        <f t="shared" si="3"/>
        <v>237315</v>
      </c>
      <c r="H32" s="60">
        <f t="shared" si="3"/>
        <v>255570</v>
      </c>
      <c r="I32" s="60">
        <f t="shared" si="3"/>
        <v>273825</v>
      </c>
      <c r="J32" s="60">
        <f t="shared" si="3"/>
        <v>292080</v>
      </c>
      <c r="K32" s="60">
        <f t="shared" si="3"/>
        <v>365100</v>
      </c>
      <c r="L32" s="60">
        <f t="shared" si="3"/>
        <v>438120</v>
      </c>
      <c r="M32" s="60">
        <f t="shared" si="3"/>
        <v>511140</v>
      </c>
      <c r="N32" s="67"/>
      <c r="O32" s="67"/>
      <c r="P32" s="67"/>
    </row>
    <row r="33" spans="1:16" x14ac:dyDescent="0.4">
      <c r="A33" s="59">
        <v>11</v>
      </c>
      <c r="B33" s="60">
        <f t="shared" si="3"/>
        <v>158420</v>
      </c>
      <c r="C33" s="60">
        <f t="shared" si="3"/>
        <v>178222.5</v>
      </c>
      <c r="D33" s="60">
        <f t="shared" si="3"/>
        <v>198025</v>
      </c>
      <c r="E33" s="60">
        <f t="shared" si="3"/>
        <v>217827.5</v>
      </c>
      <c r="F33" s="60">
        <f t="shared" si="3"/>
        <v>237630</v>
      </c>
      <c r="G33" s="60">
        <f t="shared" si="3"/>
        <v>257432.5</v>
      </c>
      <c r="H33" s="60">
        <f t="shared" si="3"/>
        <v>277235</v>
      </c>
      <c r="I33" s="60">
        <f t="shared" si="3"/>
        <v>297037.5</v>
      </c>
      <c r="J33" s="60">
        <f t="shared" si="3"/>
        <v>316840</v>
      </c>
      <c r="K33" s="60">
        <f t="shared" si="3"/>
        <v>396050</v>
      </c>
      <c r="L33" s="60">
        <f t="shared" si="3"/>
        <v>475260</v>
      </c>
      <c r="M33" s="60">
        <f t="shared" si="3"/>
        <v>554470</v>
      </c>
      <c r="N33" s="67"/>
      <c r="O33" s="67"/>
      <c r="P33" s="67"/>
    </row>
    <row r="34" spans="1:16" x14ac:dyDescent="0.4">
      <c r="A34" s="59">
        <v>12</v>
      </c>
      <c r="B34" s="60">
        <f t="shared" si="3"/>
        <v>170800</v>
      </c>
      <c r="C34" s="60">
        <f t="shared" si="3"/>
        <v>192150</v>
      </c>
      <c r="D34" s="60">
        <f t="shared" si="3"/>
        <v>213500</v>
      </c>
      <c r="E34" s="60">
        <f t="shared" si="3"/>
        <v>234850</v>
      </c>
      <c r="F34" s="60">
        <f t="shared" si="3"/>
        <v>256200</v>
      </c>
      <c r="G34" s="60">
        <f t="shared" si="3"/>
        <v>277550</v>
      </c>
      <c r="H34" s="60">
        <f t="shared" si="3"/>
        <v>298900</v>
      </c>
      <c r="I34" s="60">
        <f t="shared" si="3"/>
        <v>320250</v>
      </c>
      <c r="J34" s="60">
        <f t="shared" si="3"/>
        <v>341600</v>
      </c>
      <c r="K34" s="60">
        <f t="shared" si="3"/>
        <v>427000</v>
      </c>
      <c r="L34" s="60">
        <f t="shared" si="3"/>
        <v>512400</v>
      </c>
      <c r="M34" s="60">
        <f t="shared" si="3"/>
        <v>597800</v>
      </c>
      <c r="N34" s="67"/>
      <c r="O34" s="67"/>
      <c r="P34" s="67"/>
    </row>
    <row r="35" spans="1:16" x14ac:dyDescent="0.4">
      <c r="A35" s="59">
        <v>13</v>
      </c>
      <c r="B35" s="60">
        <f t="shared" si="3"/>
        <v>183180</v>
      </c>
      <c r="C35" s="60">
        <f t="shared" si="3"/>
        <v>206077.5</v>
      </c>
      <c r="D35" s="60">
        <f t="shared" si="3"/>
        <v>228975</v>
      </c>
      <c r="E35" s="60">
        <f t="shared" si="3"/>
        <v>251872.5</v>
      </c>
      <c r="F35" s="60">
        <f t="shared" si="3"/>
        <v>274770</v>
      </c>
      <c r="G35" s="60">
        <f t="shared" si="3"/>
        <v>297667.5</v>
      </c>
      <c r="H35" s="60">
        <f t="shared" si="3"/>
        <v>320565</v>
      </c>
      <c r="I35" s="60">
        <f t="shared" si="3"/>
        <v>343462.5</v>
      </c>
      <c r="J35" s="60">
        <f t="shared" si="3"/>
        <v>366360</v>
      </c>
      <c r="K35" s="60">
        <f t="shared" si="3"/>
        <v>457950</v>
      </c>
      <c r="L35" s="60">
        <f t="shared" si="3"/>
        <v>549540</v>
      </c>
      <c r="M35" s="60">
        <f t="shared" si="3"/>
        <v>641130</v>
      </c>
      <c r="N35" s="67"/>
      <c r="O35" s="67"/>
      <c r="P35" s="67"/>
    </row>
    <row r="36" spans="1:16" x14ac:dyDescent="0.4">
      <c r="A36" s="59">
        <v>14</v>
      </c>
      <c r="B36" s="63">
        <f t="shared" si="3"/>
        <v>195560</v>
      </c>
      <c r="C36" s="63">
        <f t="shared" si="3"/>
        <v>220005</v>
      </c>
      <c r="D36" s="63">
        <f t="shared" si="3"/>
        <v>244450</v>
      </c>
      <c r="E36" s="63">
        <f t="shared" si="3"/>
        <v>268895</v>
      </c>
      <c r="F36" s="63">
        <f t="shared" si="3"/>
        <v>293340</v>
      </c>
      <c r="G36" s="63">
        <f t="shared" si="3"/>
        <v>317785</v>
      </c>
      <c r="H36" s="63">
        <f t="shared" si="3"/>
        <v>342230</v>
      </c>
      <c r="I36" s="63">
        <f t="shared" si="3"/>
        <v>366675</v>
      </c>
      <c r="J36" s="63">
        <f t="shared" si="3"/>
        <v>391120</v>
      </c>
      <c r="K36" s="63">
        <f t="shared" si="3"/>
        <v>488900</v>
      </c>
      <c r="L36" s="63">
        <f t="shared" si="3"/>
        <v>586680</v>
      </c>
      <c r="M36" s="63">
        <f t="shared" si="3"/>
        <v>684460</v>
      </c>
      <c r="N36" s="67"/>
      <c r="O36" s="67"/>
      <c r="P36" s="67"/>
    </row>
    <row r="37" spans="1:16" x14ac:dyDescent="0.4">
      <c r="A37" s="59"/>
      <c r="B37" s="67"/>
      <c r="C37" s="67"/>
      <c r="D37" s="67"/>
      <c r="E37" s="67"/>
      <c r="F37" s="67"/>
      <c r="G37" s="67"/>
      <c r="H37" s="67"/>
      <c r="I37" s="67"/>
      <c r="J37" s="67"/>
      <c r="K37" s="67"/>
      <c r="L37" s="67"/>
      <c r="M37" s="67"/>
      <c r="N37" s="67"/>
      <c r="O37" s="67"/>
      <c r="P37" s="67"/>
    </row>
    <row r="38" spans="1:16" x14ac:dyDescent="0.4">
      <c r="A38" s="59"/>
      <c r="B38" s="67"/>
      <c r="C38" s="67"/>
      <c r="D38" s="67"/>
      <c r="E38" s="67"/>
      <c r="F38" s="67"/>
      <c r="G38" s="67"/>
      <c r="H38" s="67"/>
      <c r="I38" s="67"/>
      <c r="J38" s="67"/>
      <c r="K38" s="67"/>
      <c r="L38" s="67"/>
      <c r="M38" s="67"/>
      <c r="N38" s="67"/>
      <c r="O38" s="67"/>
      <c r="P38" s="67"/>
    </row>
    <row r="39" spans="1:16" x14ac:dyDescent="0.4">
      <c r="A39" s="69" t="s">
        <v>122</v>
      </c>
      <c r="B39" s="70"/>
      <c r="C39" s="70"/>
      <c r="D39" s="70"/>
      <c r="E39" s="70"/>
      <c r="F39" s="70"/>
      <c r="G39" s="70"/>
      <c r="H39" s="70"/>
      <c r="I39" s="70"/>
      <c r="J39" s="70"/>
      <c r="K39" s="70"/>
      <c r="L39" s="70"/>
      <c r="M39" s="70"/>
      <c r="N39" s="67"/>
      <c r="O39" s="67"/>
      <c r="P39" s="67"/>
    </row>
    <row r="40" spans="1:16" x14ac:dyDescent="0.4">
      <c r="A40" s="71" t="s">
        <v>123</v>
      </c>
      <c r="B40"/>
      <c r="C40"/>
      <c r="D40"/>
      <c r="E40"/>
      <c r="F40"/>
      <c r="G40"/>
      <c r="H40"/>
      <c r="I40" s="67"/>
      <c r="J40" s="67"/>
      <c r="K40" s="67"/>
      <c r="L40" s="67"/>
      <c r="M40" s="67"/>
      <c r="N40" s="67"/>
      <c r="O40" s="67"/>
      <c r="P40" s="67"/>
    </row>
    <row r="41" spans="1:16" x14ac:dyDescent="0.4">
      <c r="A41" s="71"/>
      <c r="B41"/>
      <c r="C41"/>
      <c r="D41"/>
      <c r="E41"/>
      <c r="F41"/>
      <c r="G41"/>
      <c r="H41"/>
      <c r="I41" s="67"/>
      <c r="J41" s="67"/>
      <c r="K41" s="67"/>
      <c r="L41" s="67"/>
      <c r="M41" s="67"/>
      <c r="N41" s="67"/>
      <c r="O41" s="67"/>
      <c r="P41" s="67"/>
    </row>
    <row r="42" spans="1:16" ht="20.6" x14ac:dyDescent="0.55000000000000004">
      <c r="A42" s="53" t="s">
        <v>127</v>
      </c>
      <c r="B42" s="67"/>
      <c r="C42" s="67"/>
      <c r="D42" s="67"/>
      <c r="E42" s="68"/>
      <c r="F42" s="67"/>
      <c r="G42" s="67"/>
      <c r="H42" s="67"/>
      <c r="I42" s="67"/>
      <c r="J42" s="67"/>
      <c r="K42" s="67"/>
      <c r="L42" s="67"/>
      <c r="M42" s="67"/>
      <c r="N42" s="67"/>
      <c r="O42" s="67"/>
      <c r="P42" s="67"/>
    </row>
    <row r="43" spans="1:16" ht="18.45" x14ac:dyDescent="0.5">
      <c r="A43" s="55"/>
      <c r="B43" s="67"/>
      <c r="C43" s="67"/>
      <c r="D43" s="67"/>
      <c r="E43" s="68"/>
      <c r="F43" s="67"/>
      <c r="G43" s="67"/>
      <c r="H43" s="67"/>
      <c r="I43" s="67"/>
      <c r="J43" s="67"/>
      <c r="K43" s="67"/>
      <c r="L43" s="67"/>
      <c r="M43" s="67"/>
      <c r="N43" s="67"/>
      <c r="O43" s="67"/>
      <c r="P43" s="67"/>
    </row>
    <row r="44" spans="1:16" ht="18.45" x14ac:dyDescent="0.5">
      <c r="A44" s="56"/>
      <c r="G44" s="55" t="s">
        <v>124</v>
      </c>
      <c r="L44" s="72"/>
      <c r="M44" s="72"/>
    </row>
    <row r="45" spans="1:16" ht="22.3" x14ac:dyDescent="0.4">
      <c r="A45" s="57" t="s">
        <v>57</v>
      </c>
      <c r="B45" s="58">
        <f>B4</f>
        <v>0.5</v>
      </c>
      <c r="C45" s="58">
        <f>C4</f>
        <v>0.75</v>
      </c>
      <c r="D45" s="58">
        <f>D4</f>
        <v>1</v>
      </c>
      <c r="E45" s="58">
        <f>E4</f>
        <v>1.25</v>
      </c>
      <c r="F45" s="58">
        <v>1.3</v>
      </c>
      <c r="G45" s="58">
        <v>1.33</v>
      </c>
      <c r="H45" s="58">
        <v>1.35</v>
      </c>
      <c r="I45" s="58">
        <v>1.38</v>
      </c>
      <c r="J45" s="58">
        <f>J4</f>
        <v>1.5</v>
      </c>
      <c r="K45" s="58">
        <f>K4</f>
        <v>1.75</v>
      </c>
      <c r="L45" s="58">
        <v>1.8</v>
      </c>
      <c r="M45" s="58">
        <v>1.85</v>
      </c>
    </row>
    <row r="46" spans="1:16" x14ac:dyDescent="0.4">
      <c r="A46" s="59">
        <v>1</v>
      </c>
      <c r="B46" s="60">
        <f t="shared" ref="B46:M59" si="5">B5/12</f>
        <v>721.25</v>
      </c>
      <c r="C46" s="60">
        <f t="shared" si="5"/>
        <v>1081.875</v>
      </c>
      <c r="D46" s="61">
        <f t="shared" si="5"/>
        <v>1442.5</v>
      </c>
      <c r="E46" s="60">
        <f t="shared" si="5"/>
        <v>1803.125</v>
      </c>
      <c r="F46" s="60">
        <f t="shared" si="5"/>
        <v>1875.25</v>
      </c>
      <c r="G46" s="60">
        <f t="shared" si="5"/>
        <v>1918.5250000000003</v>
      </c>
      <c r="H46" s="60">
        <f t="shared" si="5"/>
        <v>1947.375</v>
      </c>
      <c r="I46" s="60">
        <f t="shared" si="5"/>
        <v>1990.6499999999999</v>
      </c>
      <c r="J46" s="60">
        <f t="shared" si="5"/>
        <v>2163.75</v>
      </c>
      <c r="K46" s="60">
        <f t="shared" si="5"/>
        <v>2524.375</v>
      </c>
      <c r="L46" s="60">
        <f t="shared" si="5"/>
        <v>2596.5</v>
      </c>
      <c r="M46" s="60">
        <f t="shared" si="5"/>
        <v>2668.625</v>
      </c>
    </row>
    <row r="47" spans="1:16" x14ac:dyDescent="0.4">
      <c r="A47" s="59">
        <f t="shared" ref="A47:A53" si="6">A46+1</f>
        <v>2</v>
      </c>
      <c r="B47" s="60">
        <f t="shared" si="5"/>
        <v>979.16666666666663</v>
      </c>
      <c r="C47" s="60">
        <f t="shared" si="5"/>
        <v>1468.75</v>
      </c>
      <c r="D47" s="61">
        <f t="shared" si="5"/>
        <v>1958.3333333333333</v>
      </c>
      <c r="E47" s="60">
        <f t="shared" si="5"/>
        <v>2447.9166666666665</v>
      </c>
      <c r="F47" s="60">
        <f t="shared" si="5"/>
        <v>2545.8333333333335</v>
      </c>
      <c r="G47" s="60">
        <f t="shared" si="5"/>
        <v>2604.5833333333335</v>
      </c>
      <c r="H47" s="60">
        <f t="shared" si="5"/>
        <v>2643.7500000000005</v>
      </c>
      <c r="I47" s="60">
        <f t="shared" si="5"/>
        <v>2702.4999999999995</v>
      </c>
      <c r="J47" s="60">
        <f t="shared" si="5"/>
        <v>2937.5</v>
      </c>
      <c r="K47" s="60">
        <f t="shared" si="5"/>
        <v>3427.0833333333335</v>
      </c>
      <c r="L47" s="60">
        <f t="shared" si="5"/>
        <v>3525</v>
      </c>
      <c r="M47" s="60">
        <f t="shared" si="5"/>
        <v>3622.9166666666665</v>
      </c>
    </row>
    <row r="48" spans="1:16" x14ac:dyDescent="0.4">
      <c r="A48" s="59">
        <f t="shared" si="6"/>
        <v>3</v>
      </c>
      <c r="B48" s="60">
        <f t="shared" si="5"/>
        <v>1237.0833333333333</v>
      </c>
      <c r="C48" s="60">
        <f t="shared" si="5"/>
        <v>1855.625</v>
      </c>
      <c r="D48" s="61">
        <f t="shared" si="5"/>
        <v>2474.1666666666665</v>
      </c>
      <c r="E48" s="60">
        <f t="shared" si="5"/>
        <v>3092.7083333333335</v>
      </c>
      <c r="F48" s="60">
        <f t="shared" si="5"/>
        <v>3216.4166666666665</v>
      </c>
      <c r="G48" s="60">
        <f t="shared" si="5"/>
        <v>3290.6416666666669</v>
      </c>
      <c r="H48" s="60">
        <f t="shared" si="5"/>
        <v>3340.125</v>
      </c>
      <c r="I48" s="60">
        <f t="shared" si="5"/>
        <v>3414.35</v>
      </c>
      <c r="J48" s="60">
        <f t="shared" si="5"/>
        <v>3711.25</v>
      </c>
      <c r="K48" s="60">
        <f t="shared" si="5"/>
        <v>4329.791666666667</v>
      </c>
      <c r="L48" s="60">
        <f t="shared" si="5"/>
        <v>4453.5</v>
      </c>
      <c r="M48" s="60">
        <f t="shared" si="5"/>
        <v>4577.208333333333</v>
      </c>
    </row>
    <row r="49" spans="1:13" x14ac:dyDescent="0.4">
      <c r="A49" s="59">
        <f t="shared" si="6"/>
        <v>4</v>
      </c>
      <c r="B49" s="60">
        <f t="shared" si="5"/>
        <v>1495</v>
      </c>
      <c r="C49" s="60">
        <f t="shared" si="5"/>
        <v>2242.5</v>
      </c>
      <c r="D49" s="61">
        <f t="shared" si="5"/>
        <v>2990</v>
      </c>
      <c r="E49" s="60">
        <f t="shared" si="5"/>
        <v>3737.5</v>
      </c>
      <c r="F49" s="60">
        <f t="shared" si="5"/>
        <v>3887</v>
      </c>
      <c r="G49" s="60">
        <f t="shared" si="5"/>
        <v>3976.7000000000003</v>
      </c>
      <c r="H49" s="60">
        <f t="shared" si="5"/>
        <v>4036.5</v>
      </c>
      <c r="I49" s="60">
        <f t="shared" si="5"/>
        <v>4126.2</v>
      </c>
      <c r="J49" s="60">
        <f t="shared" si="5"/>
        <v>4485</v>
      </c>
      <c r="K49" s="60">
        <f t="shared" si="5"/>
        <v>5232.5</v>
      </c>
      <c r="L49" s="60">
        <f t="shared" si="5"/>
        <v>5382</v>
      </c>
      <c r="M49" s="60">
        <f t="shared" si="5"/>
        <v>5531.5</v>
      </c>
    </row>
    <row r="50" spans="1:13" x14ac:dyDescent="0.4">
      <c r="A50" s="59">
        <f t="shared" si="6"/>
        <v>5</v>
      </c>
      <c r="B50" s="60">
        <f t="shared" si="5"/>
        <v>1752.9166666666667</v>
      </c>
      <c r="C50" s="60">
        <f t="shared" si="5"/>
        <v>2629.375</v>
      </c>
      <c r="D50" s="61">
        <f t="shared" si="5"/>
        <v>3505.8333333333335</v>
      </c>
      <c r="E50" s="60">
        <f t="shared" si="5"/>
        <v>4382.291666666667</v>
      </c>
      <c r="F50" s="60">
        <f t="shared" si="5"/>
        <v>4557.583333333333</v>
      </c>
      <c r="G50" s="60">
        <f t="shared" si="5"/>
        <v>4662.7583333333341</v>
      </c>
      <c r="H50" s="60">
        <f t="shared" si="5"/>
        <v>4732.8750000000009</v>
      </c>
      <c r="I50" s="60">
        <f t="shared" si="5"/>
        <v>4838.05</v>
      </c>
      <c r="J50" s="60">
        <f t="shared" si="5"/>
        <v>5258.75</v>
      </c>
      <c r="K50" s="60">
        <f t="shared" si="5"/>
        <v>6135.208333333333</v>
      </c>
      <c r="L50" s="60">
        <f t="shared" si="5"/>
        <v>6310.5</v>
      </c>
      <c r="M50" s="60">
        <f t="shared" si="5"/>
        <v>6485.791666666667</v>
      </c>
    </row>
    <row r="51" spans="1:13" x14ac:dyDescent="0.4">
      <c r="A51" s="59">
        <f t="shared" si="6"/>
        <v>6</v>
      </c>
      <c r="B51" s="60">
        <f t="shared" si="5"/>
        <v>2010.8333333333333</v>
      </c>
      <c r="C51" s="60">
        <f t="shared" si="5"/>
        <v>3016.25</v>
      </c>
      <c r="D51" s="61">
        <f t="shared" si="5"/>
        <v>4021.6666666666665</v>
      </c>
      <c r="E51" s="60">
        <f t="shared" si="5"/>
        <v>5027.083333333333</v>
      </c>
      <c r="F51" s="60">
        <f t="shared" si="5"/>
        <v>5228.166666666667</v>
      </c>
      <c r="G51" s="60">
        <f t="shared" si="5"/>
        <v>5348.8166666666666</v>
      </c>
      <c r="H51" s="60">
        <f t="shared" si="5"/>
        <v>5429.2500000000009</v>
      </c>
      <c r="I51" s="60">
        <f t="shared" si="5"/>
        <v>5549.8999999999987</v>
      </c>
      <c r="J51" s="60">
        <f t="shared" si="5"/>
        <v>6032.5</v>
      </c>
      <c r="K51" s="60">
        <f t="shared" si="5"/>
        <v>7037.916666666667</v>
      </c>
      <c r="L51" s="60">
        <f t="shared" si="5"/>
        <v>7239</v>
      </c>
      <c r="M51" s="60">
        <f t="shared" si="5"/>
        <v>7440.083333333333</v>
      </c>
    </row>
    <row r="52" spans="1:13" x14ac:dyDescent="0.4">
      <c r="A52" s="59">
        <f t="shared" si="6"/>
        <v>7</v>
      </c>
      <c r="B52" s="60">
        <f t="shared" si="5"/>
        <v>2268.75</v>
      </c>
      <c r="C52" s="60">
        <f t="shared" si="5"/>
        <v>3403.125</v>
      </c>
      <c r="D52" s="61">
        <f t="shared" si="5"/>
        <v>4537.5</v>
      </c>
      <c r="E52" s="60">
        <f t="shared" si="5"/>
        <v>5671.875</v>
      </c>
      <c r="F52" s="60">
        <f t="shared" si="5"/>
        <v>5898.75</v>
      </c>
      <c r="G52" s="60">
        <f t="shared" si="5"/>
        <v>6034.875</v>
      </c>
      <c r="H52" s="60">
        <f t="shared" si="5"/>
        <v>6125.625</v>
      </c>
      <c r="I52" s="60">
        <f t="shared" si="5"/>
        <v>6261.75</v>
      </c>
      <c r="J52" s="60">
        <f t="shared" si="5"/>
        <v>6806.25</v>
      </c>
      <c r="K52" s="60">
        <f t="shared" si="5"/>
        <v>7940.625</v>
      </c>
      <c r="L52" s="60">
        <f t="shared" si="5"/>
        <v>8167.5</v>
      </c>
      <c r="M52" s="60">
        <f t="shared" si="5"/>
        <v>8394.375</v>
      </c>
    </row>
    <row r="53" spans="1:13" x14ac:dyDescent="0.4">
      <c r="A53" s="59">
        <f t="shared" si="6"/>
        <v>8</v>
      </c>
      <c r="B53" s="60">
        <f t="shared" si="5"/>
        <v>2526.6666666666665</v>
      </c>
      <c r="C53" s="60">
        <f t="shared" si="5"/>
        <v>3790</v>
      </c>
      <c r="D53" s="61">
        <f t="shared" si="5"/>
        <v>5053.333333333333</v>
      </c>
      <c r="E53" s="60">
        <f t="shared" si="5"/>
        <v>6316.666666666667</v>
      </c>
      <c r="F53" s="60">
        <f t="shared" si="5"/>
        <v>6569.333333333333</v>
      </c>
      <c r="G53" s="60">
        <f t="shared" si="5"/>
        <v>6720.9333333333334</v>
      </c>
      <c r="H53" s="60">
        <f t="shared" si="5"/>
        <v>6822</v>
      </c>
      <c r="I53" s="60">
        <f t="shared" si="5"/>
        <v>6973.5999999999995</v>
      </c>
      <c r="J53" s="60">
        <f t="shared" si="5"/>
        <v>7580</v>
      </c>
      <c r="K53" s="60">
        <f t="shared" si="5"/>
        <v>8843.3333333333339</v>
      </c>
      <c r="L53" s="60">
        <f t="shared" si="5"/>
        <v>9096</v>
      </c>
      <c r="M53" s="60">
        <f t="shared" si="5"/>
        <v>9348.6666666666661</v>
      </c>
    </row>
    <row r="54" spans="1:13" x14ac:dyDescent="0.4">
      <c r="A54" s="59">
        <v>9</v>
      </c>
      <c r="B54" s="60">
        <f t="shared" si="5"/>
        <v>2784.5833333333335</v>
      </c>
      <c r="C54" s="60">
        <f t="shared" si="5"/>
        <v>4176.875</v>
      </c>
      <c r="D54" s="61">
        <f t="shared" si="5"/>
        <v>5569.166666666667</v>
      </c>
      <c r="E54" s="60">
        <f t="shared" si="5"/>
        <v>6961.458333333333</v>
      </c>
      <c r="F54" s="60">
        <f t="shared" si="5"/>
        <v>7239.916666666667</v>
      </c>
      <c r="G54" s="60">
        <f t="shared" si="5"/>
        <v>7406.9916666666677</v>
      </c>
      <c r="H54" s="60">
        <f t="shared" si="5"/>
        <v>7518.375</v>
      </c>
      <c r="I54" s="60">
        <f t="shared" si="5"/>
        <v>7685.45</v>
      </c>
      <c r="J54" s="60">
        <f t="shared" si="5"/>
        <v>8353.75</v>
      </c>
      <c r="K54" s="60">
        <f t="shared" si="5"/>
        <v>9746.0416666666661</v>
      </c>
      <c r="L54" s="60">
        <f t="shared" si="5"/>
        <v>10024.5</v>
      </c>
      <c r="M54" s="60">
        <f t="shared" si="5"/>
        <v>10302.958333333334</v>
      </c>
    </row>
    <row r="55" spans="1:13" x14ac:dyDescent="0.4">
      <c r="A55" s="59">
        <v>10</v>
      </c>
      <c r="B55" s="60">
        <f t="shared" si="5"/>
        <v>3042.5</v>
      </c>
      <c r="C55" s="60">
        <f t="shared" si="5"/>
        <v>4563.75</v>
      </c>
      <c r="D55" s="61">
        <f t="shared" si="5"/>
        <v>6085</v>
      </c>
      <c r="E55" s="60">
        <f t="shared" si="5"/>
        <v>7606.25</v>
      </c>
      <c r="F55" s="60">
        <f t="shared" si="5"/>
        <v>7910.5</v>
      </c>
      <c r="G55" s="60">
        <f t="shared" si="5"/>
        <v>8093.05</v>
      </c>
      <c r="H55" s="60">
        <f t="shared" si="5"/>
        <v>8214.75</v>
      </c>
      <c r="I55" s="60">
        <f t="shared" si="5"/>
        <v>8397.2999999999993</v>
      </c>
      <c r="J55" s="60">
        <f t="shared" si="5"/>
        <v>9127.5</v>
      </c>
      <c r="K55" s="60">
        <f t="shared" si="5"/>
        <v>10648.75</v>
      </c>
      <c r="L55" s="60">
        <f t="shared" si="5"/>
        <v>10953</v>
      </c>
      <c r="M55" s="60">
        <f t="shared" si="5"/>
        <v>11257.25</v>
      </c>
    </row>
    <row r="56" spans="1:13" x14ac:dyDescent="0.4">
      <c r="A56" s="59">
        <v>11</v>
      </c>
      <c r="B56" s="60">
        <f t="shared" si="5"/>
        <v>3300.4166666666665</v>
      </c>
      <c r="C56" s="60">
        <f t="shared" si="5"/>
        <v>4950.625</v>
      </c>
      <c r="D56" s="61">
        <f t="shared" si="5"/>
        <v>6600.833333333333</v>
      </c>
      <c r="E56" s="60">
        <f t="shared" si="5"/>
        <v>8251.0416666666661</v>
      </c>
      <c r="F56" s="60">
        <f t="shared" si="5"/>
        <v>8581.0833333333339</v>
      </c>
      <c r="G56" s="60">
        <f t="shared" si="5"/>
        <v>8779.1083333333336</v>
      </c>
      <c r="H56" s="60">
        <f t="shared" si="5"/>
        <v>8911.125</v>
      </c>
      <c r="I56" s="60">
        <f t="shared" si="5"/>
        <v>9109.15</v>
      </c>
      <c r="J56" s="60">
        <f t="shared" si="5"/>
        <v>9901.25</v>
      </c>
      <c r="K56" s="60">
        <f t="shared" si="5"/>
        <v>11551.458333333334</v>
      </c>
      <c r="L56" s="60">
        <f t="shared" si="5"/>
        <v>11881.5</v>
      </c>
      <c r="M56" s="60">
        <f t="shared" si="5"/>
        <v>12211.541666666666</v>
      </c>
    </row>
    <row r="57" spans="1:13" x14ac:dyDescent="0.4">
      <c r="A57" s="59">
        <v>12</v>
      </c>
      <c r="B57" s="60">
        <f t="shared" si="5"/>
        <v>3558.3333333333335</v>
      </c>
      <c r="C57" s="60">
        <f t="shared" si="5"/>
        <v>5337.5</v>
      </c>
      <c r="D57" s="61">
        <f t="shared" si="5"/>
        <v>7116.666666666667</v>
      </c>
      <c r="E57" s="60">
        <f t="shared" si="5"/>
        <v>8895.8333333333339</v>
      </c>
      <c r="F57" s="60">
        <f t="shared" si="5"/>
        <v>9251.6666666666661</v>
      </c>
      <c r="G57" s="60">
        <f t="shared" si="5"/>
        <v>9465.1666666666661</v>
      </c>
      <c r="H57" s="60">
        <f t="shared" si="5"/>
        <v>9607.5000000000018</v>
      </c>
      <c r="I57" s="60">
        <f t="shared" si="5"/>
        <v>9820.9999999999982</v>
      </c>
      <c r="J57" s="60">
        <f t="shared" si="5"/>
        <v>10675</v>
      </c>
      <c r="K57" s="60">
        <f t="shared" si="5"/>
        <v>12454.166666666666</v>
      </c>
      <c r="L57" s="60">
        <f t="shared" si="5"/>
        <v>12810</v>
      </c>
      <c r="M57" s="60">
        <f t="shared" si="5"/>
        <v>13165.833333333334</v>
      </c>
    </row>
    <row r="58" spans="1:13" x14ac:dyDescent="0.4">
      <c r="A58" s="59">
        <v>13</v>
      </c>
      <c r="B58" s="60">
        <f t="shared" si="5"/>
        <v>3816.25</v>
      </c>
      <c r="C58" s="60">
        <f t="shared" si="5"/>
        <v>5724.375</v>
      </c>
      <c r="D58" s="61">
        <f t="shared" si="5"/>
        <v>7632.5</v>
      </c>
      <c r="E58" s="60">
        <f t="shared" si="5"/>
        <v>9540.625</v>
      </c>
      <c r="F58" s="60">
        <f t="shared" si="5"/>
        <v>9922.25</v>
      </c>
      <c r="G58" s="60">
        <f t="shared" si="5"/>
        <v>10151.225</v>
      </c>
      <c r="H58" s="60">
        <f t="shared" si="5"/>
        <v>10303.875000000002</v>
      </c>
      <c r="I58" s="60">
        <f t="shared" si="5"/>
        <v>10532.85</v>
      </c>
      <c r="J58" s="60">
        <f t="shared" si="5"/>
        <v>11448.75</v>
      </c>
      <c r="K58" s="60">
        <f t="shared" si="5"/>
        <v>13356.875</v>
      </c>
      <c r="L58" s="60">
        <f t="shared" si="5"/>
        <v>13738.5</v>
      </c>
      <c r="M58" s="60">
        <f t="shared" si="5"/>
        <v>14120.125</v>
      </c>
    </row>
    <row r="59" spans="1:13" x14ac:dyDescent="0.4">
      <c r="A59" s="59">
        <v>14</v>
      </c>
      <c r="B59" s="63">
        <f t="shared" si="5"/>
        <v>4074.1666666666665</v>
      </c>
      <c r="C59" s="63">
        <f t="shared" si="5"/>
        <v>6111.25</v>
      </c>
      <c r="D59" s="73">
        <f t="shared" si="5"/>
        <v>8148.333333333333</v>
      </c>
      <c r="E59" s="63">
        <f t="shared" si="5"/>
        <v>10185.416666666666</v>
      </c>
      <c r="F59" s="63">
        <f t="shared" si="5"/>
        <v>10592.833333333334</v>
      </c>
      <c r="G59" s="63">
        <f t="shared" si="5"/>
        <v>10837.283333333335</v>
      </c>
      <c r="H59" s="63">
        <f t="shared" si="5"/>
        <v>11000.25</v>
      </c>
      <c r="I59" s="63">
        <f t="shared" si="5"/>
        <v>11244.699999999999</v>
      </c>
      <c r="J59" s="63">
        <f t="shared" si="5"/>
        <v>12222.5</v>
      </c>
      <c r="K59" s="63">
        <f t="shared" si="5"/>
        <v>14259.583333333334</v>
      </c>
      <c r="L59" s="63">
        <f t="shared" si="5"/>
        <v>14667</v>
      </c>
      <c r="M59" s="63">
        <f t="shared" si="5"/>
        <v>15074.416666666666</v>
      </c>
    </row>
    <row r="63" spans="1:13" ht="22.3" x14ac:dyDescent="0.4">
      <c r="A63" s="57" t="s">
        <v>57</v>
      </c>
      <c r="B63" s="58">
        <f t="shared" ref="B63:J63" si="7">B22</f>
        <v>2</v>
      </c>
      <c r="C63" s="58">
        <f t="shared" si="7"/>
        <v>2.25</v>
      </c>
      <c r="D63" s="58">
        <f t="shared" si="7"/>
        <v>2.5</v>
      </c>
      <c r="E63" s="58">
        <f t="shared" si="7"/>
        <v>2.75</v>
      </c>
      <c r="F63" s="58">
        <f t="shared" si="7"/>
        <v>3</v>
      </c>
      <c r="G63" s="58">
        <f t="shared" si="7"/>
        <v>3.25</v>
      </c>
      <c r="H63" s="58">
        <f t="shared" si="7"/>
        <v>3.5</v>
      </c>
      <c r="I63" s="58">
        <f t="shared" si="7"/>
        <v>3.75</v>
      </c>
      <c r="J63" s="58">
        <f t="shared" si="7"/>
        <v>4</v>
      </c>
      <c r="K63" s="58">
        <v>5</v>
      </c>
      <c r="L63" s="58">
        <v>6</v>
      </c>
      <c r="M63" s="58">
        <v>7</v>
      </c>
    </row>
    <row r="64" spans="1:13" x14ac:dyDescent="0.4">
      <c r="A64" s="59">
        <v>1</v>
      </c>
      <c r="B64" s="60">
        <f t="shared" ref="B64:M77" si="8">B23/12</f>
        <v>2885</v>
      </c>
      <c r="C64" s="60">
        <f t="shared" si="8"/>
        <v>3245.625</v>
      </c>
      <c r="D64" s="60">
        <f t="shared" si="8"/>
        <v>3606.25</v>
      </c>
      <c r="E64" s="60">
        <f t="shared" si="8"/>
        <v>3966.875</v>
      </c>
      <c r="F64" s="60">
        <f t="shared" si="8"/>
        <v>4327.5</v>
      </c>
      <c r="G64" s="60">
        <f t="shared" si="8"/>
        <v>4688.125</v>
      </c>
      <c r="H64" s="60">
        <f t="shared" si="8"/>
        <v>5048.75</v>
      </c>
      <c r="I64" s="60">
        <f t="shared" si="8"/>
        <v>5409.375</v>
      </c>
      <c r="J64" s="60">
        <f t="shared" si="8"/>
        <v>5770</v>
      </c>
      <c r="K64" s="60">
        <f t="shared" si="8"/>
        <v>7212.5</v>
      </c>
      <c r="L64" s="60">
        <f t="shared" si="8"/>
        <v>8655</v>
      </c>
      <c r="M64" s="60">
        <f t="shared" si="8"/>
        <v>10097.5</v>
      </c>
    </row>
    <row r="65" spans="1:16" x14ac:dyDescent="0.4">
      <c r="A65" s="59">
        <f t="shared" ref="A65:A71" si="9">A64+1</f>
        <v>2</v>
      </c>
      <c r="B65" s="60">
        <f t="shared" si="8"/>
        <v>3916.6666666666665</v>
      </c>
      <c r="C65" s="60">
        <f t="shared" si="8"/>
        <v>4406.25</v>
      </c>
      <c r="D65" s="60">
        <f t="shared" si="8"/>
        <v>4895.833333333333</v>
      </c>
      <c r="E65" s="60">
        <f t="shared" si="8"/>
        <v>5385.416666666667</v>
      </c>
      <c r="F65" s="60">
        <f t="shared" si="8"/>
        <v>5875</v>
      </c>
      <c r="G65" s="60">
        <f t="shared" si="8"/>
        <v>6364.583333333333</v>
      </c>
      <c r="H65" s="60">
        <f t="shared" si="8"/>
        <v>6854.166666666667</v>
      </c>
      <c r="I65" s="60">
        <f t="shared" si="8"/>
        <v>7343.75</v>
      </c>
      <c r="J65" s="60">
        <f t="shared" si="8"/>
        <v>7833.333333333333</v>
      </c>
      <c r="K65" s="60">
        <f t="shared" si="8"/>
        <v>9791.6666666666661</v>
      </c>
      <c r="L65" s="60">
        <f t="shared" si="8"/>
        <v>11750</v>
      </c>
      <c r="M65" s="60">
        <f t="shared" si="8"/>
        <v>13708.333333333334</v>
      </c>
      <c r="N65" s="74"/>
      <c r="P65" s="74"/>
    </row>
    <row r="66" spans="1:16" x14ac:dyDescent="0.4">
      <c r="A66" s="59">
        <f t="shared" si="9"/>
        <v>3</v>
      </c>
      <c r="B66" s="60">
        <f t="shared" si="8"/>
        <v>4948.333333333333</v>
      </c>
      <c r="C66" s="60">
        <f t="shared" si="8"/>
        <v>5566.875</v>
      </c>
      <c r="D66" s="60">
        <f t="shared" si="8"/>
        <v>6185.416666666667</v>
      </c>
      <c r="E66" s="60">
        <f t="shared" si="8"/>
        <v>6803.958333333333</v>
      </c>
      <c r="F66" s="60">
        <f t="shared" si="8"/>
        <v>7422.5</v>
      </c>
      <c r="G66" s="60">
        <f t="shared" si="8"/>
        <v>8041.041666666667</v>
      </c>
      <c r="H66" s="60">
        <f t="shared" si="8"/>
        <v>8659.5833333333339</v>
      </c>
      <c r="I66" s="60">
        <f t="shared" si="8"/>
        <v>9278.125</v>
      </c>
      <c r="J66" s="60">
        <f t="shared" si="8"/>
        <v>9896.6666666666661</v>
      </c>
      <c r="K66" s="60">
        <f t="shared" si="8"/>
        <v>12370.833333333334</v>
      </c>
      <c r="L66" s="60">
        <f t="shared" si="8"/>
        <v>14845</v>
      </c>
      <c r="M66" s="60">
        <f t="shared" si="8"/>
        <v>17319.166666666668</v>
      </c>
      <c r="N66" s="74"/>
      <c r="P66" s="74"/>
    </row>
    <row r="67" spans="1:16" x14ac:dyDescent="0.4">
      <c r="A67" s="59">
        <f t="shared" si="9"/>
        <v>4</v>
      </c>
      <c r="B67" s="60">
        <f t="shared" si="8"/>
        <v>5980</v>
      </c>
      <c r="C67" s="60">
        <f t="shared" si="8"/>
        <v>6727.5</v>
      </c>
      <c r="D67" s="60">
        <f t="shared" si="8"/>
        <v>7475</v>
      </c>
      <c r="E67" s="60">
        <f t="shared" si="8"/>
        <v>8222.5</v>
      </c>
      <c r="F67" s="60">
        <f t="shared" si="8"/>
        <v>8970</v>
      </c>
      <c r="G67" s="60">
        <f t="shared" si="8"/>
        <v>9717.5</v>
      </c>
      <c r="H67" s="60">
        <f t="shared" si="8"/>
        <v>10465</v>
      </c>
      <c r="I67" s="60">
        <f t="shared" si="8"/>
        <v>11212.5</v>
      </c>
      <c r="J67" s="60">
        <f t="shared" si="8"/>
        <v>11960</v>
      </c>
      <c r="K67" s="60">
        <f t="shared" si="8"/>
        <v>14950</v>
      </c>
      <c r="L67" s="60">
        <f t="shared" si="8"/>
        <v>17940</v>
      </c>
      <c r="M67" s="60">
        <f t="shared" si="8"/>
        <v>20930</v>
      </c>
      <c r="N67" s="74"/>
      <c r="P67" s="74"/>
    </row>
    <row r="68" spans="1:16" x14ac:dyDescent="0.4">
      <c r="A68" s="59">
        <f t="shared" si="9"/>
        <v>5</v>
      </c>
      <c r="B68" s="60">
        <f t="shared" si="8"/>
        <v>7011.666666666667</v>
      </c>
      <c r="C68" s="60">
        <f t="shared" si="8"/>
        <v>7888.125</v>
      </c>
      <c r="D68" s="60">
        <f t="shared" si="8"/>
        <v>8764.5833333333339</v>
      </c>
      <c r="E68" s="60">
        <f t="shared" si="8"/>
        <v>9641.0416666666661</v>
      </c>
      <c r="F68" s="60">
        <f t="shared" si="8"/>
        <v>10517.5</v>
      </c>
      <c r="G68" s="60">
        <f t="shared" si="8"/>
        <v>11393.958333333334</v>
      </c>
      <c r="H68" s="60">
        <f t="shared" si="8"/>
        <v>12270.416666666666</v>
      </c>
      <c r="I68" s="60">
        <f t="shared" si="8"/>
        <v>13146.875</v>
      </c>
      <c r="J68" s="60">
        <f t="shared" si="8"/>
        <v>14023.333333333334</v>
      </c>
      <c r="K68" s="60">
        <f t="shared" si="8"/>
        <v>17529.166666666668</v>
      </c>
      <c r="L68" s="60">
        <f t="shared" si="8"/>
        <v>21035</v>
      </c>
      <c r="M68" s="60">
        <f t="shared" si="8"/>
        <v>24540.833333333332</v>
      </c>
      <c r="N68" s="74"/>
      <c r="P68" s="74"/>
    </row>
    <row r="69" spans="1:16" x14ac:dyDescent="0.4">
      <c r="A69" s="59">
        <f t="shared" si="9"/>
        <v>6</v>
      </c>
      <c r="B69" s="60">
        <f t="shared" si="8"/>
        <v>8043.333333333333</v>
      </c>
      <c r="C69" s="60">
        <f t="shared" si="8"/>
        <v>9048.75</v>
      </c>
      <c r="D69" s="60">
        <f t="shared" si="8"/>
        <v>10054.166666666666</v>
      </c>
      <c r="E69" s="60">
        <f t="shared" si="8"/>
        <v>11059.583333333334</v>
      </c>
      <c r="F69" s="60">
        <f t="shared" si="8"/>
        <v>12065</v>
      </c>
      <c r="G69" s="60">
        <f t="shared" si="8"/>
        <v>13070.416666666666</v>
      </c>
      <c r="H69" s="60">
        <f t="shared" si="8"/>
        <v>14075.833333333334</v>
      </c>
      <c r="I69" s="60">
        <f t="shared" si="8"/>
        <v>15081.25</v>
      </c>
      <c r="J69" s="60">
        <f t="shared" si="8"/>
        <v>16086.666666666666</v>
      </c>
      <c r="K69" s="60">
        <f t="shared" si="8"/>
        <v>20108.333333333332</v>
      </c>
      <c r="L69" s="60">
        <f t="shared" si="8"/>
        <v>24130</v>
      </c>
      <c r="M69" s="60">
        <f t="shared" si="8"/>
        <v>28151.666666666668</v>
      </c>
      <c r="N69" s="74"/>
      <c r="P69" s="74"/>
    </row>
    <row r="70" spans="1:16" x14ac:dyDescent="0.4">
      <c r="A70" s="59">
        <f t="shared" si="9"/>
        <v>7</v>
      </c>
      <c r="B70" s="60">
        <f t="shared" si="8"/>
        <v>9075</v>
      </c>
      <c r="C70" s="60">
        <f t="shared" si="8"/>
        <v>10209.375</v>
      </c>
      <c r="D70" s="60">
        <f t="shared" si="8"/>
        <v>11343.75</v>
      </c>
      <c r="E70" s="60">
        <f t="shared" si="8"/>
        <v>12478.125</v>
      </c>
      <c r="F70" s="60">
        <f t="shared" si="8"/>
        <v>13612.5</v>
      </c>
      <c r="G70" s="60">
        <f t="shared" si="8"/>
        <v>14746.875</v>
      </c>
      <c r="H70" s="60">
        <f t="shared" si="8"/>
        <v>15881.25</v>
      </c>
      <c r="I70" s="60">
        <f t="shared" si="8"/>
        <v>17015.625</v>
      </c>
      <c r="J70" s="60">
        <f t="shared" si="8"/>
        <v>18150</v>
      </c>
      <c r="K70" s="60">
        <f t="shared" si="8"/>
        <v>22687.5</v>
      </c>
      <c r="L70" s="60">
        <f t="shared" si="8"/>
        <v>27225</v>
      </c>
      <c r="M70" s="60">
        <f t="shared" si="8"/>
        <v>31762.5</v>
      </c>
      <c r="N70" s="74"/>
      <c r="P70" s="74"/>
    </row>
    <row r="71" spans="1:16" x14ac:dyDescent="0.4">
      <c r="A71" s="59">
        <f t="shared" si="9"/>
        <v>8</v>
      </c>
      <c r="B71" s="60">
        <f t="shared" si="8"/>
        <v>10106.666666666666</v>
      </c>
      <c r="C71" s="60">
        <f t="shared" si="8"/>
        <v>11370</v>
      </c>
      <c r="D71" s="60">
        <f t="shared" si="8"/>
        <v>12633.333333333334</v>
      </c>
      <c r="E71" s="60">
        <f t="shared" si="8"/>
        <v>13896.666666666666</v>
      </c>
      <c r="F71" s="60">
        <f t="shared" si="8"/>
        <v>15160</v>
      </c>
      <c r="G71" s="60">
        <f t="shared" si="8"/>
        <v>16423.333333333332</v>
      </c>
      <c r="H71" s="60">
        <f t="shared" si="8"/>
        <v>17686.666666666668</v>
      </c>
      <c r="I71" s="60">
        <f t="shared" si="8"/>
        <v>18950</v>
      </c>
      <c r="J71" s="60">
        <f t="shared" si="8"/>
        <v>20213.333333333332</v>
      </c>
      <c r="K71" s="60">
        <f t="shared" si="8"/>
        <v>25266.666666666668</v>
      </c>
      <c r="L71" s="60">
        <f t="shared" si="8"/>
        <v>30320</v>
      </c>
      <c r="M71" s="60">
        <f t="shared" si="8"/>
        <v>35373.333333333336</v>
      </c>
      <c r="N71" s="74"/>
      <c r="P71" s="74"/>
    </row>
    <row r="72" spans="1:16" x14ac:dyDescent="0.4">
      <c r="A72" s="59">
        <v>9</v>
      </c>
      <c r="B72" s="60">
        <f t="shared" si="8"/>
        <v>11138.333333333334</v>
      </c>
      <c r="C72" s="60">
        <f t="shared" si="8"/>
        <v>12530.625</v>
      </c>
      <c r="D72" s="60">
        <f t="shared" si="8"/>
        <v>13922.916666666666</v>
      </c>
      <c r="E72" s="60">
        <f t="shared" si="8"/>
        <v>15315.208333333334</v>
      </c>
      <c r="F72" s="60">
        <f t="shared" si="8"/>
        <v>16707.5</v>
      </c>
      <c r="G72" s="60">
        <f t="shared" si="8"/>
        <v>18099.791666666668</v>
      </c>
      <c r="H72" s="60">
        <f t="shared" si="8"/>
        <v>19492.083333333332</v>
      </c>
      <c r="I72" s="60">
        <f t="shared" si="8"/>
        <v>20884.375</v>
      </c>
      <c r="J72" s="60">
        <f t="shared" si="8"/>
        <v>22276.666666666668</v>
      </c>
      <c r="K72" s="60">
        <f t="shared" si="8"/>
        <v>27845.833333333332</v>
      </c>
      <c r="L72" s="60">
        <f t="shared" si="8"/>
        <v>33415</v>
      </c>
      <c r="M72" s="60">
        <f t="shared" si="8"/>
        <v>38984.166666666664</v>
      </c>
      <c r="N72" s="74"/>
      <c r="O72" s="74"/>
      <c r="P72" s="74"/>
    </row>
    <row r="73" spans="1:16" x14ac:dyDescent="0.4">
      <c r="A73" s="59">
        <v>10</v>
      </c>
      <c r="B73" s="60">
        <f t="shared" si="8"/>
        <v>12170</v>
      </c>
      <c r="C73" s="60">
        <f t="shared" si="8"/>
        <v>13691.25</v>
      </c>
      <c r="D73" s="60">
        <f t="shared" si="8"/>
        <v>15212.5</v>
      </c>
      <c r="E73" s="60">
        <f t="shared" si="8"/>
        <v>16733.75</v>
      </c>
      <c r="F73" s="60">
        <f t="shared" si="8"/>
        <v>18255</v>
      </c>
      <c r="G73" s="60">
        <f t="shared" si="8"/>
        <v>19776.25</v>
      </c>
      <c r="H73" s="60">
        <f t="shared" si="8"/>
        <v>21297.5</v>
      </c>
      <c r="I73" s="60">
        <f t="shared" si="8"/>
        <v>22818.75</v>
      </c>
      <c r="J73" s="60">
        <f t="shared" si="8"/>
        <v>24340</v>
      </c>
      <c r="K73" s="60">
        <f t="shared" si="8"/>
        <v>30425</v>
      </c>
      <c r="L73" s="60">
        <f t="shared" si="8"/>
        <v>36510</v>
      </c>
      <c r="M73" s="60">
        <f t="shared" si="8"/>
        <v>42595</v>
      </c>
      <c r="O73" s="74"/>
    </row>
    <row r="74" spans="1:16" x14ac:dyDescent="0.4">
      <c r="A74" s="59">
        <v>11</v>
      </c>
      <c r="B74" s="60">
        <f t="shared" si="8"/>
        <v>13201.666666666666</v>
      </c>
      <c r="C74" s="60">
        <f t="shared" si="8"/>
        <v>14851.875</v>
      </c>
      <c r="D74" s="60">
        <f t="shared" si="8"/>
        <v>16502.083333333332</v>
      </c>
      <c r="E74" s="60">
        <f t="shared" si="8"/>
        <v>18152.291666666668</v>
      </c>
      <c r="F74" s="60">
        <f t="shared" si="8"/>
        <v>19802.5</v>
      </c>
      <c r="G74" s="60">
        <f t="shared" si="8"/>
        <v>21452.708333333332</v>
      </c>
      <c r="H74" s="60">
        <f t="shared" si="8"/>
        <v>23102.916666666668</v>
      </c>
      <c r="I74" s="60">
        <f t="shared" si="8"/>
        <v>24753.125</v>
      </c>
      <c r="J74" s="60">
        <f t="shared" si="8"/>
        <v>26403.333333333332</v>
      </c>
      <c r="K74" s="60">
        <f t="shared" si="8"/>
        <v>33004.166666666664</v>
      </c>
      <c r="L74" s="60">
        <f t="shared" si="8"/>
        <v>39605</v>
      </c>
      <c r="M74" s="60">
        <f t="shared" si="8"/>
        <v>46205.833333333336</v>
      </c>
      <c r="O74" s="74"/>
    </row>
    <row r="75" spans="1:16" x14ac:dyDescent="0.4">
      <c r="A75" s="59">
        <v>12</v>
      </c>
      <c r="B75" s="60">
        <f t="shared" si="8"/>
        <v>14233.333333333334</v>
      </c>
      <c r="C75" s="60">
        <f t="shared" si="8"/>
        <v>16012.5</v>
      </c>
      <c r="D75" s="60">
        <f t="shared" si="8"/>
        <v>17791.666666666668</v>
      </c>
      <c r="E75" s="60">
        <f t="shared" si="8"/>
        <v>19570.833333333332</v>
      </c>
      <c r="F75" s="60">
        <f t="shared" si="8"/>
        <v>21350</v>
      </c>
      <c r="G75" s="60">
        <f t="shared" si="8"/>
        <v>23129.166666666668</v>
      </c>
      <c r="H75" s="60">
        <f t="shared" si="8"/>
        <v>24908.333333333332</v>
      </c>
      <c r="I75" s="60">
        <f t="shared" si="8"/>
        <v>26687.5</v>
      </c>
      <c r="J75" s="60">
        <f t="shared" si="8"/>
        <v>28466.666666666668</v>
      </c>
      <c r="K75" s="60">
        <f t="shared" si="8"/>
        <v>35583.333333333336</v>
      </c>
      <c r="L75" s="60">
        <f t="shared" si="8"/>
        <v>42700</v>
      </c>
      <c r="M75" s="60">
        <f t="shared" si="8"/>
        <v>49816.666666666664</v>
      </c>
      <c r="O75" s="74"/>
    </row>
    <row r="76" spans="1:16" x14ac:dyDescent="0.4">
      <c r="A76" s="59">
        <v>13</v>
      </c>
      <c r="B76" s="60">
        <f t="shared" si="8"/>
        <v>15265</v>
      </c>
      <c r="C76" s="60">
        <f t="shared" si="8"/>
        <v>17173.125</v>
      </c>
      <c r="D76" s="60">
        <f t="shared" si="8"/>
        <v>19081.25</v>
      </c>
      <c r="E76" s="60">
        <f t="shared" si="8"/>
        <v>20989.375</v>
      </c>
      <c r="F76" s="60">
        <f t="shared" si="8"/>
        <v>22897.5</v>
      </c>
      <c r="G76" s="60">
        <f t="shared" si="8"/>
        <v>24805.625</v>
      </c>
      <c r="H76" s="60">
        <f t="shared" si="8"/>
        <v>26713.75</v>
      </c>
      <c r="I76" s="60">
        <f t="shared" si="8"/>
        <v>28621.875</v>
      </c>
      <c r="J76" s="60">
        <f t="shared" si="8"/>
        <v>30530</v>
      </c>
      <c r="K76" s="60">
        <f t="shared" si="8"/>
        <v>38162.5</v>
      </c>
      <c r="L76" s="60">
        <f t="shared" si="8"/>
        <v>45795</v>
      </c>
      <c r="M76" s="60">
        <f t="shared" si="8"/>
        <v>53427.5</v>
      </c>
      <c r="O76" s="74"/>
    </row>
    <row r="77" spans="1:16" x14ac:dyDescent="0.4">
      <c r="A77" s="59">
        <v>14</v>
      </c>
      <c r="B77" s="63">
        <f t="shared" si="8"/>
        <v>16296.666666666666</v>
      </c>
      <c r="C77" s="63">
        <f t="shared" si="8"/>
        <v>18333.75</v>
      </c>
      <c r="D77" s="63">
        <f t="shared" si="8"/>
        <v>20370.833333333332</v>
      </c>
      <c r="E77" s="63">
        <f t="shared" si="8"/>
        <v>22407.916666666668</v>
      </c>
      <c r="F77" s="63">
        <f t="shared" si="8"/>
        <v>24445</v>
      </c>
      <c r="G77" s="63">
        <f t="shared" si="8"/>
        <v>26482.083333333332</v>
      </c>
      <c r="H77" s="63">
        <f t="shared" si="8"/>
        <v>28519.166666666668</v>
      </c>
      <c r="I77" s="63">
        <f t="shared" si="8"/>
        <v>30556.25</v>
      </c>
      <c r="J77" s="63">
        <f t="shared" si="8"/>
        <v>32593.333333333332</v>
      </c>
      <c r="K77" s="63">
        <f t="shared" si="8"/>
        <v>40741.666666666664</v>
      </c>
      <c r="L77" s="63">
        <f t="shared" si="8"/>
        <v>48890</v>
      </c>
      <c r="M77" s="63">
        <f t="shared" si="8"/>
        <v>57038.333333333336</v>
      </c>
      <c r="O77" s="74"/>
    </row>
    <row r="78" spans="1:16" x14ac:dyDescent="0.4">
      <c r="K78" s="59"/>
      <c r="N78" s="74"/>
      <c r="O78" s="75"/>
    </row>
    <row r="79" spans="1:16" x14ac:dyDescent="0.4">
      <c r="A79" s="69" t="s">
        <v>122</v>
      </c>
      <c r="B79" s="70"/>
      <c r="C79" s="70"/>
      <c r="D79" s="70"/>
      <c r="E79" s="70"/>
      <c r="F79" s="70"/>
      <c r="G79" s="70"/>
      <c r="H79" s="70"/>
      <c r="I79" s="70"/>
      <c r="J79" s="70"/>
      <c r="K79" s="70"/>
      <c r="L79" s="70"/>
      <c r="M79" s="70"/>
    </row>
    <row r="80" spans="1:16" x14ac:dyDescent="0.4">
      <c r="A80" s="71" t="s">
        <v>123</v>
      </c>
      <c r="B80"/>
      <c r="C80"/>
      <c r="D80"/>
      <c r="E80"/>
      <c r="F80"/>
      <c r="G80"/>
      <c r="H80"/>
      <c r="I80" s="67"/>
      <c r="J80" s="67"/>
      <c r="K80" s="67"/>
      <c r="L80" s="67"/>
      <c r="M80" s="67"/>
    </row>
  </sheetData>
  <mergeCells count="2">
    <mergeCell ref="A39:M39"/>
    <mergeCell ref="A79:M7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SMI vs FPL by State</vt:lpstr>
      <vt:lpstr>Declining by SMI</vt:lpstr>
      <vt:lpstr>Declining by FPL</vt:lpstr>
      <vt:lpstr>US FPL</vt:lpstr>
      <vt:lpstr>AK FPL</vt:lpstr>
      <vt:lpstr>HI FPL</vt:lpstr>
      <vt:lpstr>2024 US FPL</vt:lpstr>
      <vt:lpstr>2024 Alaska</vt:lpstr>
      <vt:lpstr>2024 Hawaii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 Reef</dc:creator>
  <cp:lastModifiedBy>Grace Reef</cp:lastModifiedBy>
  <dcterms:created xsi:type="dcterms:W3CDTF">2023-11-21T21:42:44Z</dcterms:created>
  <dcterms:modified xsi:type="dcterms:W3CDTF">2024-03-27T23:13:05Z</dcterms:modified>
</cp:coreProperties>
</file>